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ate1904="1"/>
  <mc:AlternateContent xmlns:mc="http://schemas.openxmlformats.org/markup-compatibility/2006">
    <mc:Choice Requires="x15">
      <x15ac:absPath xmlns:x15ac="http://schemas.microsoft.com/office/spreadsheetml/2010/11/ac" url="C:\Users\f-sports\Desktop\"/>
    </mc:Choice>
  </mc:AlternateContent>
  <xr:revisionPtr revIDLastSave="0" documentId="13_ncr:1_{009908F5-05BF-4308-9E87-946C81C2D003}" xr6:coauthVersionLast="47" xr6:coauthVersionMax="47" xr10:uidLastSave="{00000000-0000-0000-0000-000000000000}"/>
  <bookViews>
    <workbookView xWindow="-120" yWindow="-120" windowWidth="29040" windowHeight="15720" tabRatio="690" xr2:uid="{00000000-000D-0000-FFFF-FFFF00000000}"/>
  </bookViews>
  <sheets>
    <sheet name="測定結果入力表" sheetId="21" r:id="rId1"/>
    <sheet name="個人票" sheetId="15" r:id="rId2"/>
    <sheet name="人数表" sheetId="2" r:id="rId3"/>
    <sheet name="測定結果（入力例）" sheetId="19" r:id="rId4"/>
    <sheet name="個人票 (例)" sheetId="22" r:id="rId5"/>
    <sheet name="人数表 (例)" sheetId="23" r:id="rId6"/>
    <sheet name="測定結果 (手書き用)" sheetId="18" r:id="rId7"/>
    <sheet name="設定" sheetId="3" r:id="rId8"/>
    <sheet name="立得点表" sheetId="10" r:id="rId9"/>
    <sheet name="上得点表" sheetId="11" r:id="rId10"/>
    <sheet name="腕得点表" sheetId="12" r:id="rId11"/>
    <sheet name="往得点表" sheetId="13" r:id="rId12"/>
    <sheet name="五得点表" sheetId="14" r:id="rId13"/>
  </sheets>
  <definedNames>
    <definedName name="_xlnm.Print_Area" localSheetId="1">個人票!$A$1:$G$42</definedName>
    <definedName name="_xlnm.Print_Area" localSheetId="4">'個人票 (例)'!$A$1:$G$42</definedName>
    <definedName name="_xlnm.Print_Area" localSheetId="2">人数表!$A$1:$D$10</definedName>
    <definedName name="_xlnm.Print_Area" localSheetId="5">'人数表 (例)'!$A$1:$D$10</definedName>
    <definedName name="_xlnm.Print_Area" localSheetId="6">'測定結果 (手書き用)'!$A$1:$V$71</definedName>
    <definedName name="_xlnm.Print_Area" localSheetId="3">'測定結果（入力例）'!$A$1:$V$111</definedName>
    <definedName name="_xlnm.Print_Area" localSheetId="0">測定結果入力表!$A$1:$V$30</definedName>
    <definedName name="_xlnm.Print_Titles" localSheetId="6">'測定結果 (手書き用)'!$10:$11</definedName>
    <definedName name="_xlnm.Print_Titles" localSheetId="3">'測定結果（入力例）'!$10:$11</definedName>
    <definedName name="_xlnm.Print_Titles" localSheetId="0">測定結果入力表!$10:$11</definedName>
    <definedName name="記録表" localSheetId="6">'測定結果 (手書き用)'!$A$12:$V$111</definedName>
    <definedName name="記録表" localSheetId="3">'測定結果（入力例）'!$A$12:$V$111</definedName>
    <definedName name="記録表" localSheetId="0">測定結果入力表!$A$12:$V$111</definedName>
    <definedName name="記録表">#REF!</definedName>
    <definedName name="壮年" localSheetId="4">設定!#REF!</definedName>
    <definedName name="壮年" localSheetId="5">設定!#REF!</definedName>
    <definedName name="壮年">設定!#REF!</definedName>
    <definedName name="年齢変換表">設定!$I$2:$J$27</definedName>
    <definedName name="判定表_４種目">設定!$A$11:$G$17</definedName>
    <definedName name="判定表_５種目">設定!$A$2:$G$8</definedName>
    <definedName name="幼少年" localSheetId="4">設定!#REF!</definedName>
    <definedName name="幼少年" localSheetId="5">設定!#REF!</definedName>
    <definedName name="幼少年">設定!#REF!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0" i="21" l="1"/>
  <c r="V31" i="21"/>
  <c r="Y12" i="19" l="1"/>
  <c r="Z12" i="19" s="1"/>
  <c r="AF12" i="19"/>
  <c r="Q12" i="19"/>
  <c r="F12" i="22" s="1"/>
  <c r="R12" i="19"/>
  <c r="AJ12" i="19"/>
  <c r="Y13" i="19"/>
  <c r="R13" i="19"/>
  <c r="Y14" i="19"/>
  <c r="Z14" i="19" s="1"/>
  <c r="AB14" i="19"/>
  <c r="AF14" i="19"/>
  <c r="R14" i="19"/>
  <c r="Y15" i="19"/>
  <c r="R15" i="19"/>
  <c r="Y16" i="19"/>
  <c r="R16" i="19"/>
  <c r="Y17" i="19"/>
  <c r="Q17" i="19"/>
  <c r="R17" i="19"/>
  <c r="AJ17" i="19"/>
  <c r="R18" i="19"/>
  <c r="AJ18" i="19"/>
  <c r="R19" i="19"/>
  <c r="T19" i="19" s="1"/>
  <c r="R20" i="19"/>
  <c r="T20" i="19" s="1"/>
  <c r="R21" i="19"/>
  <c r="T21" i="19" s="1"/>
  <c r="R22" i="19"/>
  <c r="T22" i="19" s="1"/>
  <c r="R23" i="19"/>
  <c r="T23" i="19" s="1"/>
  <c r="R24" i="19"/>
  <c r="T24" i="19" s="1"/>
  <c r="R25" i="19"/>
  <c r="T25" i="19" s="1"/>
  <c r="R26" i="19"/>
  <c r="T26" i="19" s="1"/>
  <c r="R27" i="19"/>
  <c r="T27" i="19" s="1"/>
  <c r="R28" i="19"/>
  <c r="T28" i="19" s="1"/>
  <c r="R29" i="19"/>
  <c r="T29" i="19" s="1"/>
  <c r="R30" i="19"/>
  <c r="T30" i="19" s="1"/>
  <c r="R31" i="19"/>
  <c r="T31" i="19" s="1"/>
  <c r="R32" i="19"/>
  <c r="T32" i="19" s="1"/>
  <c r="R33" i="19"/>
  <c r="T33" i="19" s="1"/>
  <c r="R34" i="19"/>
  <c r="T34" i="19" s="1"/>
  <c r="R35" i="19"/>
  <c r="T35" i="19" s="1"/>
  <c r="R36" i="19"/>
  <c r="T36" i="19" s="1"/>
  <c r="R37" i="19"/>
  <c r="T37" i="19" s="1"/>
  <c r="R38" i="19"/>
  <c r="T38" i="19" s="1"/>
  <c r="R39" i="19"/>
  <c r="T39" i="19" s="1"/>
  <c r="R40" i="19"/>
  <c r="T40" i="19" s="1"/>
  <c r="R41" i="19"/>
  <c r="T41" i="19" s="1"/>
  <c r="R42" i="19"/>
  <c r="T42" i="19" s="1"/>
  <c r="R43" i="19"/>
  <c r="T43" i="19" s="1"/>
  <c r="R44" i="19"/>
  <c r="T44" i="19" s="1"/>
  <c r="R45" i="19"/>
  <c r="T45" i="19" s="1"/>
  <c r="R46" i="19"/>
  <c r="T46" i="19" s="1"/>
  <c r="R47" i="19"/>
  <c r="T47" i="19" s="1"/>
  <c r="R48" i="19"/>
  <c r="T48" i="19" s="1"/>
  <c r="R49" i="19"/>
  <c r="T49" i="19" s="1"/>
  <c r="R50" i="19"/>
  <c r="T50" i="19" s="1"/>
  <c r="R51" i="19"/>
  <c r="T51" i="19" s="1"/>
  <c r="R52" i="19"/>
  <c r="T52" i="19" s="1"/>
  <c r="R53" i="19"/>
  <c r="T53" i="19" s="1"/>
  <c r="R54" i="19"/>
  <c r="T54" i="19" s="1"/>
  <c r="R55" i="19"/>
  <c r="T55" i="19" s="1"/>
  <c r="R56" i="19"/>
  <c r="T56" i="19" s="1"/>
  <c r="R57" i="19"/>
  <c r="T57" i="19" s="1"/>
  <c r="R58" i="19"/>
  <c r="T58" i="19" s="1"/>
  <c r="R59" i="19"/>
  <c r="T59" i="19" s="1"/>
  <c r="R60" i="19"/>
  <c r="T60" i="19" s="1"/>
  <c r="R61" i="19"/>
  <c r="T61" i="19" s="1"/>
  <c r="R62" i="19"/>
  <c r="T62" i="19" s="1"/>
  <c r="R63" i="19"/>
  <c r="T63" i="19" s="1"/>
  <c r="R64" i="19"/>
  <c r="T64" i="19" s="1"/>
  <c r="R65" i="19"/>
  <c r="T65" i="19" s="1"/>
  <c r="R66" i="19"/>
  <c r="T66" i="19" s="1"/>
  <c r="R67" i="19"/>
  <c r="T67" i="19" s="1"/>
  <c r="R68" i="19"/>
  <c r="T68" i="19" s="1"/>
  <c r="R69" i="19"/>
  <c r="T69" i="19" s="1"/>
  <c r="R70" i="19"/>
  <c r="T70" i="19" s="1"/>
  <c r="R71" i="19"/>
  <c r="T71" i="19" s="1"/>
  <c r="R72" i="19"/>
  <c r="T72" i="19" s="1"/>
  <c r="R73" i="19"/>
  <c r="T73" i="19" s="1"/>
  <c r="R74" i="19"/>
  <c r="T74" i="19" s="1"/>
  <c r="R75" i="19"/>
  <c r="T75" i="19" s="1"/>
  <c r="R76" i="19"/>
  <c r="T76" i="19" s="1"/>
  <c r="R77" i="19"/>
  <c r="T77" i="19" s="1"/>
  <c r="R78" i="19"/>
  <c r="T78" i="19" s="1"/>
  <c r="R79" i="19"/>
  <c r="T79" i="19" s="1"/>
  <c r="R80" i="19"/>
  <c r="T80" i="19" s="1"/>
  <c r="R81" i="19"/>
  <c r="T81" i="19" s="1"/>
  <c r="R82" i="19"/>
  <c r="T82" i="19" s="1"/>
  <c r="R83" i="19"/>
  <c r="T83" i="19" s="1"/>
  <c r="R84" i="19"/>
  <c r="T84" i="19" s="1"/>
  <c r="R85" i="19"/>
  <c r="T85" i="19" s="1"/>
  <c r="R86" i="19"/>
  <c r="T86" i="19" s="1"/>
  <c r="R87" i="19"/>
  <c r="T87" i="19" s="1"/>
  <c r="R88" i="19"/>
  <c r="T88" i="19" s="1"/>
  <c r="R89" i="19"/>
  <c r="T89" i="19" s="1"/>
  <c r="R90" i="19"/>
  <c r="T90" i="19" s="1"/>
  <c r="R91" i="19"/>
  <c r="T91" i="19" s="1"/>
  <c r="R92" i="19"/>
  <c r="T92" i="19" s="1"/>
  <c r="R93" i="19"/>
  <c r="T93" i="19" s="1"/>
  <c r="R94" i="19"/>
  <c r="T94" i="19" s="1"/>
  <c r="R95" i="19"/>
  <c r="T95" i="19" s="1"/>
  <c r="R96" i="19"/>
  <c r="T96" i="19" s="1"/>
  <c r="R97" i="19"/>
  <c r="T97" i="19" s="1"/>
  <c r="R98" i="19"/>
  <c r="T98" i="19" s="1"/>
  <c r="R99" i="19"/>
  <c r="T99" i="19" s="1"/>
  <c r="R100" i="19"/>
  <c r="T100" i="19" s="1"/>
  <c r="R101" i="19"/>
  <c r="T101" i="19" s="1"/>
  <c r="R102" i="19"/>
  <c r="T102" i="19" s="1"/>
  <c r="R103" i="19"/>
  <c r="T103" i="19" s="1"/>
  <c r="R104" i="19"/>
  <c r="T104" i="19" s="1"/>
  <c r="R105" i="19"/>
  <c r="T105" i="19" s="1"/>
  <c r="R106" i="19"/>
  <c r="T106" i="19" s="1"/>
  <c r="R107" i="19"/>
  <c r="T107" i="19" s="1"/>
  <c r="R108" i="19"/>
  <c r="T108" i="19" s="1"/>
  <c r="R109" i="19"/>
  <c r="T109" i="19" s="1"/>
  <c r="R110" i="19"/>
  <c r="T110" i="19" s="1"/>
  <c r="R111" i="19"/>
  <c r="T111" i="19" s="1"/>
  <c r="B16" i="22"/>
  <c r="F11" i="22"/>
  <c r="E11" i="22"/>
  <c r="D11" i="22"/>
  <c r="C11" i="22"/>
  <c r="B11" i="22"/>
  <c r="G7" i="22"/>
  <c r="F7" i="22"/>
  <c r="E7" i="22"/>
  <c r="D7" i="22"/>
  <c r="B7" i="22"/>
  <c r="A7" i="22"/>
  <c r="Y12" i="21"/>
  <c r="I12" i="21"/>
  <c r="B12" i="15" s="1"/>
  <c r="K12" i="21"/>
  <c r="C12" i="15" s="1"/>
  <c r="M12" i="21"/>
  <c r="D12" i="15" s="1"/>
  <c r="O12" i="21"/>
  <c r="E12" i="15" s="1"/>
  <c r="Q12" i="21"/>
  <c r="F12" i="15" s="1"/>
  <c r="S12" i="21"/>
  <c r="C16" i="15" s="1"/>
  <c r="U12" i="21"/>
  <c r="R12" i="21"/>
  <c r="Y13" i="21"/>
  <c r="I13" i="21"/>
  <c r="K13" i="21"/>
  <c r="M13" i="21"/>
  <c r="O13" i="21"/>
  <c r="Q13" i="21"/>
  <c r="S13" i="21"/>
  <c r="U13" i="21"/>
  <c r="R13" i="21"/>
  <c r="Y14" i="21"/>
  <c r="Z14" i="21" s="1"/>
  <c r="I14" i="21"/>
  <c r="K14" i="21"/>
  <c r="M14" i="21"/>
  <c r="O14" i="21"/>
  <c r="Q14" i="21"/>
  <c r="S14" i="21"/>
  <c r="U14" i="21"/>
  <c r="R14" i="21"/>
  <c r="Y15" i="21"/>
  <c r="I15" i="21"/>
  <c r="K15" i="21"/>
  <c r="M15" i="21"/>
  <c r="O15" i="21"/>
  <c r="Q15" i="21"/>
  <c r="S15" i="21"/>
  <c r="U15" i="21"/>
  <c r="R15" i="21"/>
  <c r="Y16" i="21"/>
  <c r="Z16" i="21" s="1"/>
  <c r="R16" i="21"/>
  <c r="Y17" i="21"/>
  <c r="R17" i="21"/>
  <c r="V12" i="21"/>
  <c r="R18" i="21"/>
  <c r="R19" i="21"/>
  <c r="R20" i="21"/>
  <c r="R21" i="21"/>
  <c r="R22" i="21"/>
  <c r="R23" i="21"/>
  <c r="R24" i="21"/>
  <c r="R25" i="21"/>
  <c r="R26" i="21"/>
  <c r="R27" i="21"/>
  <c r="R28" i="21"/>
  <c r="R29" i="21"/>
  <c r="R30" i="21"/>
  <c r="T30" i="21" s="1"/>
  <c r="R31" i="21"/>
  <c r="T31" i="21" s="1"/>
  <c r="R32" i="21"/>
  <c r="T32" i="21" s="1"/>
  <c r="R33" i="21"/>
  <c r="T33" i="21" s="1"/>
  <c r="R34" i="21"/>
  <c r="T34" i="21" s="1"/>
  <c r="R35" i="21"/>
  <c r="T35" i="21" s="1"/>
  <c r="R36" i="21"/>
  <c r="T36" i="21" s="1"/>
  <c r="R37" i="21"/>
  <c r="T37" i="21" s="1"/>
  <c r="R38" i="21"/>
  <c r="T38" i="21" s="1"/>
  <c r="R39" i="21"/>
  <c r="T39" i="21" s="1"/>
  <c r="R40" i="21"/>
  <c r="T40" i="21" s="1"/>
  <c r="R41" i="21"/>
  <c r="T41" i="21" s="1"/>
  <c r="R42" i="21"/>
  <c r="T42" i="21" s="1"/>
  <c r="R43" i="21"/>
  <c r="T43" i="21" s="1"/>
  <c r="R44" i="21"/>
  <c r="T44" i="21" s="1"/>
  <c r="R45" i="21"/>
  <c r="T45" i="21" s="1"/>
  <c r="R46" i="21"/>
  <c r="T46" i="21" s="1"/>
  <c r="R47" i="21"/>
  <c r="T47" i="21" s="1"/>
  <c r="R48" i="21"/>
  <c r="T48" i="21" s="1"/>
  <c r="R49" i="21"/>
  <c r="T49" i="21" s="1"/>
  <c r="R50" i="21"/>
  <c r="T50" i="21" s="1"/>
  <c r="R51" i="21"/>
  <c r="T51" i="21" s="1"/>
  <c r="R52" i="21"/>
  <c r="T52" i="21" s="1"/>
  <c r="R53" i="21"/>
  <c r="T53" i="21" s="1"/>
  <c r="R54" i="21"/>
  <c r="T54" i="21" s="1"/>
  <c r="R55" i="21"/>
  <c r="T55" i="21" s="1"/>
  <c r="R56" i="21"/>
  <c r="T56" i="21" s="1"/>
  <c r="R57" i="21"/>
  <c r="T57" i="21" s="1"/>
  <c r="R58" i="21"/>
  <c r="T58" i="21" s="1"/>
  <c r="R59" i="21"/>
  <c r="T59" i="21" s="1"/>
  <c r="R60" i="21"/>
  <c r="T60" i="21" s="1"/>
  <c r="R61" i="21"/>
  <c r="T61" i="21" s="1"/>
  <c r="R62" i="21"/>
  <c r="T62" i="21" s="1"/>
  <c r="R63" i="21"/>
  <c r="T63" i="21" s="1"/>
  <c r="R64" i="21"/>
  <c r="T64" i="21" s="1"/>
  <c r="R65" i="21"/>
  <c r="T65" i="21" s="1"/>
  <c r="R66" i="21"/>
  <c r="T66" i="21" s="1"/>
  <c r="R67" i="21"/>
  <c r="T67" i="21" s="1"/>
  <c r="R68" i="21"/>
  <c r="T68" i="21" s="1"/>
  <c r="R69" i="21"/>
  <c r="T69" i="21" s="1"/>
  <c r="R70" i="21"/>
  <c r="T70" i="21" s="1"/>
  <c r="R71" i="21"/>
  <c r="T71" i="21" s="1"/>
  <c r="R72" i="21"/>
  <c r="T72" i="21" s="1"/>
  <c r="R73" i="21"/>
  <c r="T73" i="21" s="1"/>
  <c r="R74" i="21"/>
  <c r="T74" i="21" s="1"/>
  <c r="R75" i="21"/>
  <c r="T75" i="21" s="1"/>
  <c r="R76" i="21"/>
  <c r="T76" i="21" s="1"/>
  <c r="R77" i="21"/>
  <c r="T77" i="21" s="1"/>
  <c r="R78" i="21"/>
  <c r="T78" i="21" s="1"/>
  <c r="R79" i="21"/>
  <c r="T79" i="21" s="1"/>
  <c r="R80" i="21"/>
  <c r="T80" i="21" s="1"/>
  <c r="R81" i="21"/>
  <c r="T81" i="21" s="1"/>
  <c r="R82" i="21"/>
  <c r="T82" i="21" s="1"/>
  <c r="R83" i="21"/>
  <c r="T83" i="21" s="1"/>
  <c r="R84" i="21"/>
  <c r="T84" i="21" s="1"/>
  <c r="R85" i="21"/>
  <c r="T85" i="21" s="1"/>
  <c r="R86" i="21"/>
  <c r="T86" i="21" s="1"/>
  <c r="R87" i="21"/>
  <c r="T87" i="21" s="1"/>
  <c r="R88" i="21"/>
  <c r="T88" i="21" s="1"/>
  <c r="R89" i="21"/>
  <c r="T89" i="21" s="1"/>
  <c r="R90" i="21"/>
  <c r="T90" i="21" s="1"/>
  <c r="R91" i="21"/>
  <c r="T91" i="21" s="1"/>
  <c r="R92" i="21"/>
  <c r="T92" i="21" s="1"/>
  <c r="R93" i="21"/>
  <c r="T93" i="21" s="1"/>
  <c r="R94" i="21"/>
  <c r="T94" i="21" s="1"/>
  <c r="R95" i="21"/>
  <c r="T95" i="21" s="1"/>
  <c r="R96" i="21"/>
  <c r="T96" i="21" s="1"/>
  <c r="R97" i="21"/>
  <c r="T97" i="21" s="1"/>
  <c r="R98" i="21"/>
  <c r="T98" i="21" s="1"/>
  <c r="R99" i="21"/>
  <c r="T99" i="21" s="1"/>
  <c r="R100" i="21"/>
  <c r="T100" i="21" s="1"/>
  <c r="R101" i="21"/>
  <c r="T101" i="21" s="1"/>
  <c r="R102" i="21"/>
  <c r="T102" i="21" s="1"/>
  <c r="R103" i="21"/>
  <c r="T103" i="21" s="1"/>
  <c r="R104" i="21"/>
  <c r="T104" i="21" s="1"/>
  <c r="R105" i="21"/>
  <c r="T105" i="21" s="1"/>
  <c r="R106" i="21"/>
  <c r="T106" i="21" s="1"/>
  <c r="R107" i="21"/>
  <c r="T107" i="21" s="1"/>
  <c r="R108" i="21"/>
  <c r="T108" i="21" s="1"/>
  <c r="R109" i="21"/>
  <c r="T109" i="21" s="1"/>
  <c r="R110" i="21"/>
  <c r="T110" i="21" s="1"/>
  <c r="R111" i="21"/>
  <c r="T111" i="21" s="1"/>
  <c r="I18" i="21"/>
  <c r="Y18" i="21"/>
  <c r="K18" i="21"/>
  <c r="M18" i="21"/>
  <c r="O18" i="21"/>
  <c r="Q18" i="21"/>
  <c r="V18" i="21"/>
  <c r="U18" i="21"/>
  <c r="AJ18" i="21"/>
  <c r="S18" i="21"/>
  <c r="AJ17" i="21"/>
  <c r="V15" i="21"/>
  <c r="V14" i="21"/>
  <c r="V13" i="21"/>
  <c r="AJ12" i="21"/>
  <c r="G7" i="15"/>
  <c r="F7" i="15"/>
  <c r="F16" i="15"/>
  <c r="E16" i="15"/>
  <c r="F11" i="15"/>
  <c r="E11" i="15"/>
  <c r="D11" i="15"/>
  <c r="C11" i="15"/>
  <c r="B11" i="15"/>
  <c r="B7" i="15"/>
  <c r="E7" i="15"/>
  <c r="D7" i="15"/>
  <c r="A7" i="15"/>
  <c r="AJ111" i="21"/>
  <c r="Y111" i="21"/>
  <c r="AI111" i="21" s="1"/>
  <c r="AH111" i="21"/>
  <c r="AF111" i="21"/>
  <c r="AD111" i="21"/>
  <c r="AB111" i="21"/>
  <c r="Z111" i="21"/>
  <c r="V111" i="21"/>
  <c r="U111" i="21"/>
  <c r="S111" i="21"/>
  <c r="Q111" i="21"/>
  <c r="O111" i="21"/>
  <c r="M111" i="21"/>
  <c r="K111" i="21"/>
  <c r="I111" i="21"/>
  <c r="AJ110" i="21"/>
  <c r="Y110" i="21"/>
  <c r="AI110" i="21" s="1"/>
  <c r="AH110" i="21"/>
  <c r="AF110" i="21"/>
  <c r="AD110" i="21"/>
  <c r="AB110" i="21"/>
  <c r="Z110" i="21"/>
  <c r="V110" i="21"/>
  <c r="U110" i="21"/>
  <c r="S110" i="21"/>
  <c r="Q110" i="21"/>
  <c r="O110" i="21"/>
  <c r="M110" i="21"/>
  <c r="K110" i="21"/>
  <c r="I110" i="21"/>
  <c r="AJ109" i="21"/>
  <c r="Y109" i="21"/>
  <c r="AI109" i="21" s="1"/>
  <c r="AH109" i="21"/>
  <c r="AF109" i="21"/>
  <c r="AD109" i="21"/>
  <c r="AB109" i="21"/>
  <c r="Z109" i="21"/>
  <c r="V109" i="21"/>
  <c r="U109" i="21"/>
  <c r="S109" i="21"/>
  <c r="Q109" i="21"/>
  <c r="O109" i="21"/>
  <c r="M109" i="21"/>
  <c r="K109" i="21"/>
  <c r="I109" i="21"/>
  <c r="AJ108" i="21"/>
  <c r="Y108" i="21"/>
  <c r="AI108" i="21" s="1"/>
  <c r="AH108" i="21"/>
  <c r="AF108" i="21"/>
  <c r="AD108" i="21"/>
  <c r="AB108" i="21"/>
  <c r="Z108" i="21"/>
  <c r="V108" i="21"/>
  <c r="U108" i="21"/>
  <c r="S108" i="21"/>
  <c r="Q108" i="21"/>
  <c r="O108" i="21"/>
  <c r="M108" i="21"/>
  <c r="K108" i="21"/>
  <c r="I108" i="21"/>
  <c r="AJ107" i="21"/>
  <c r="Y107" i="21"/>
  <c r="AI107" i="21" s="1"/>
  <c r="AH107" i="21"/>
  <c r="AF107" i="21"/>
  <c r="AD107" i="21"/>
  <c r="AB107" i="21"/>
  <c r="Z107" i="21"/>
  <c r="V107" i="21"/>
  <c r="U107" i="21"/>
  <c r="S107" i="21"/>
  <c r="Q107" i="21"/>
  <c r="O107" i="21"/>
  <c r="M107" i="21"/>
  <c r="K107" i="21"/>
  <c r="I107" i="21"/>
  <c r="AJ106" i="21"/>
  <c r="Y106" i="21"/>
  <c r="AI106" i="21" s="1"/>
  <c r="AH106" i="21"/>
  <c r="AF106" i="21"/>
  <c r="AD106" i="21"/>
  <c r="AB106" i="21"/>
  <c r="Z106" i="21"/>
  <c r="V106" i="21"/>
  <c r="U106" i="21"/>
  <c r="S106" i="21"/>
  <c r="Q106" i="21"/>
  <c r="O106" i="21"/>
  <c r="M106" i="21"/>
  <c r="K106" i="21"/>
  <c r="I106" i="21"/>
  <c r="AJ105" i="21"/>
  <c r="Y105" i="21"/>
  <c r="AI105" i="21" s="1"/>
  <c r="AH105" i="21"/>
  <c r="AF105" i="21"/>
  <c r="AD105" i="21"/>
  <c r="AB105" i="21"/>
  <c r="Z105" i="21"/>
  <c r="V105" i="21"/>
  <c r="U105" i="21"/>
  <c r="S105" i="21"/>
  <c r="Q105" i="21"/>
  <c r="O105" i="21"/>
  <c r="M105" i="21"/>
  <c r="K105" i="21"/>
  <c r="I105" i="21"/>
  <c r="AJ104" i="21"/>
  <c r="Y104" i="21"/>
  <c r="AI104" i="21" s="1"/>
  <c r="AH104" i="21"/>
  <c r="AF104" i="21"/>
  <c r="AD104" i="21"/>
  <c r="AB104" i="21"/>
  <c r="Z104" i="21"/>
  <c r="V104" i="21"/>
  <c r="U104" i="21"/>
  <c r="S104" i="21"/>
  <c r="Q104" i="21"/>
  <c r="O104" i="21"/>
  <c r="M104" i="21"/>
  <c r="K104" i="21"/>
  <c r="I104" i="21"/>
  <c r="AJ103" i="21"/>
  <c r="Y103" i="21"/>
  <c r="AI103" i="21" s="1"/>
  <c r="AH103" i="21"/>
  <c r="AF103" i="21"/>
  <c r="AD103" i="21"/>
  <c r="AB103" i="21"/>
  <c r="Z103" i="21"/>
  <c r="V103" i="21"/>
  <c r="U103" i="21"/>
  <c r="S103" i="21"/>
  <c r="Q103" i="21"/>
  <c r="O103" i="21"/>
  <c r="M103" i="21"/>
  <c r="K103" i="21"/>
  <c r="I103" i="21"/>
  <c r="AJ102" i="21"/>
  <c r="Y102" i="21"/>
  <c r="AH102" i="21"/>
  <c r="AF102" i="21"/>
  <c r="AD102" i="21"/>
  <c r="AB102" i="21"/>
  <c r="Z102" i="21"/>
  <c r="V102" i="21"/>
  <c r="U102" i="21"/>
  <c r="S102" i="21"/>
  <c r="Q102" i="21"/>
  <c r="O102" i="21"/>
  <c r="M102" i="21"/>
  <c r="K102" i="21"/>
  <c r="I102" i="21"/>
  <c r="AJ101" i="21"/>
  <c r="Y101" i="21"/>
  <c r="AH101" i="21" s="1"/>
  <c r="AF101" i="21"/>
  <c r="AB101" i="21"/>
  <c r="V101" i="21"/>
  <c r="U101" i="21"/>
  <c r="S101" i="21"/>
  <c r="Q101" i="21"/>
  <c r="O101" i="21"/>
  <c r="M101" i="21"/>
  <c r="K101" i="21"/>
  <c r="I101" i="21"/>
  <c r="AJ100" i="21"/>
  <c r="Y100" i="21"/>
  <c r="AH100" i="21"/>
  <c r="AF100" i="21"/>
  <c r="AD100" i="21"/>
  <c r="AB100" i="21"/>
  <c r="Z100" i="21"/>
  <c r="V100" i="21"/>
  <c r="U100" i="21"/>
  <c r="S100" i="21"/>
  <c r="Q100" i="21"/>
  <c r="O100" i="21"/>
  <c r="M100" i="21"/>
  <c r="K100" i="21"/>
  <c r="I100" i="21"/>
  <c r="AJ99" i="21"/>
  <c r="Y99" i="21"/>
  <c r="AH99" i="21" s="1"/>
  <c r="AF99" i="21"/>
  <c r="AB99" i="21"/>
  <c r="V99" i="21"/>
  <c r="U99" i="21"/>
  <c r="S99" i="21"/>
  <c r="Q99" i="21"/>
  <c r="O99" i="21"/>
  <c r="M99" i="21"/>
  <c r="K99" i="21"/>
  <c r="I99" i="21"/>
  <c r="AJ98" i="21"/>
  <c r="Y98" i="21"/>
  <c r="AH98" i="21"/>
  <c r="AF98" i="21"/>
  <c r="AD98" i="21"/>
  <c r="AB98" i="21"/>
  <c r="Z98" i="21"/>
  <c r="V98" i="21"/>
  <c r="U98" i="21"/>
  <c r="S98" i="21"/>
  <c r="Q98" i="21"/>
  <c r="O98" i="21"/>
  <c r="M98" i="21"/>
  <c r="K98" i="21"/>
  <c r="I98" i="21"/>
  <c r="AJ97" i="21"/>
  <c r="Y97" i="21"/>
  <c r="AH97" i="21" s="1"/>
  <c r="AF97" i="21"/>
  <c r="AB97" i="21"/>
  <c r="V97" i="21"/>
  <c r="U97" i="21"/>
  <c r="S97" i="21"/>
  <c r="Q97" i="21"/>
  <c r="O97" i="21"/>
  <c r="M97" i="21"/>
  <c r="K97" i="21"/>
  <c r="I97" i="21"/>
  <c r="AJ96" i="21"/>
  <c r="Y96" i="21"/>
  <c r="AH96" i="21"/>
  <c r="AF96" i="21"/>
  <c r="AD96" i="21"/>
  <c r="AB96" i="21"/>
  <c r="Z96" i="21"/>
  <c r="V96" i="21"/>
  <c r="U96" i="21"/>
  <c r="S96" i="21"/>
  <c r="Q96" i="21"/>
  <c r="O96" i="21"/>
  <c r="M96" i="21"/>
  <c r="K96" i="21"/>
  <c r="I96" i="21"/>
  <c r="AJ95" i="21"/>
  <c r="Y95" i="21"/>
  <c r="AI95" i="21" s="1"/>
  <c r="AG95" i="21"/>
  <c r="AE95" i="21"/>
  <c r="AC95" i="21"/>
  <c r="AA95" i="21"/>
  <c r="V95" i="21"/>
  <c r="U95" i="21"/>
  <c r="S95" i="21"/>
  <c r="Q95" i="21"/>
  <c r="O95" i="21"/>
  <c r="M95" i="21"/>
  <c r="K95" i="21"/>
  <c r="I95" i="21"/>
  <c r="AJ94" i="21"/>
  <c r="Y94" i="21"/>
  <c r="AI94" i="21"/>
  <c r="AH94" i="21"/>
  <c r="AG94" i="21"/>
  <c r="AF94" i="21"/>
  <c r="AE94" i="21"/>
  <c r="AD94" i="21"/>
  <c r="AC94" i="21"/>
  <c r="AB94" i="21"/>
  <c r="AA94" i="21"/>
  <c r="Z94" i="21"/>
  <c r="V94" i="21"/>
  <c r="U94" i="21"/>
  <c r="S94" i="21"/>
  <c r="Q94" i="21"/>
  <c r="O94" i="21"/>
  <c r="M94" i="21"/>
  <c r="K94" i="21"/>
  <c r="I94" i="21"/>
  <c r="AJ93" i="21"/>
  <c r="Y93" i="21"/>
  <c r="AI93" i="21"/>
  <c r="AH93" i="21"/>
  <c r="AG93" i="21"/>
  <c r="AF93" i="21"/>
  <c r="AE93" i="21"/>
  <c r="AD93" i="21"/>
  <c r="AC93" i="21"/>
  <c r="AB93" i="21"/>
  <c r="AA93" i="21"/>
  <c r="Z93" i="21"/>
  <c r="V93" i="21"/>
  <c r="U93" i="21"/>
  <c r="S93" i="21"/>
  <c r="Q93" i="21"/>
  <c r="O93" i="21"/>
  <c r="M93" i="21"/>
  <c r="K93" i="21"/>
  <c r="I93" i="21"/>
  <c r="AJ92" i="21"/>
  <c r="Y92" i="21"/>
  <c r="AI92" i="21"/>
  <c r="AH92" i="21"/>
  <c r="AG92" i="21"/>
  <c r="AF92" i="21"/>
  <c r="AE92" i="21"/>
  <c r="AD92" i="21"/>
  <c r="AC92" i="21"/>
  <c r="AB92" i="21"/>
  <c r="AA92" i="21"/>
  <c r="Z92" i="21"/>
  <c r="V92" i="21"/>
  <c r="U92" i="21"/>
  <c r="S92" i="21"/>
  <c r="Q92" i="21"/>
  <c r="O92" i="21"/>
  <c r="M92" i="21"/>
  <c r="K92" i="21"/>
  <c r="I92" i="21"/>
  <c r="AJ91" i="21"/>
  <c r="Y91" i="21"/>
  <c r="AI91" i="21"/>
  <c r="AH91" i="21"/>
  <c r="AG91" i="21"/>
  <c r="AF91" i="21"/>
  <c r="AE91" i="21"/>
  <c r="AD91" i="21"/>
  <c r="AC91" i="21"/>
  <c r="AB91" i="21"/>
  <c r="AA91" i="21"/>
  <c r="Z91" i="21"/>
  <c r="V91" i="21"/>
  <c r="U91" i="21"/>
  <c r="S91" i="21"/>
  <c r="Q91" i="21"/>
  <c r="O91" i="21"/>
  <c r="M91" i="21"/>
  <c r="K91" i="21"/>
  <c r="I91" i="21"/>
  <c r="AJ90" i="21"/>
  <c r="Y90" i="21"/>
  <c r="AI90" i="21"/>
  <c r="AH90" i="21"/>
  <c r="AG90" i="21"/>
  <c r="AF90" i="21"/>
  <c r="AE90" i="21"/>
  <c r="AD90" i="21"/>
  <c r="AC90" i="21"/>
  <c r="AB90" i="21"/>
  <c r="AA90" i="21"/>
  <c r="Z90" i="21"/>
  <c r="V90" i="21"/>
  <c r="U90" i="21"/>
  <c r="S90" i="21"/>
  <c r="Q90" i="21"/>
  <c r="O90" i="21"/>
  <c r="M90" i="21"/>
  <c r="K90" i="21"/>
  <c r="I90" i="21"/>
  <c r="AJ89" i="21"/>
  <c r="Y89" i="21"/>
  <c r="AI89" i="21"/>
  <c r="AH89" i="21"/>
  <c r="AG89" i="21"/>
  <c r="AF89" i="21"/>
  <c r="AE89" i="21"/>
  <c r="AD89" i="21"/>
  <c r="AC89" i="21"/>
  <c r="AB89" i="21"/>
  <c r="AA89" i="21"/>
  <c r="Z89" i="21"/>
  <c r="V89" i="21"/>
  <c r="U89" i="21"/>
  <c r="S89" i="21"/>
  <c r="Q89" i="21"/>
  <c r="O89" i="21"/>
  <c r="M89" i="21"/>
  <c r="K89" i="21"/>
  <c r="I89" i="21"/>
  <c r="AJ88" i="21"/>
  <c r="Y88" i="21"/>
  <c r="AI88" i="21"/>
  <c r="AH88" i="21"/>
  <c r="AG88" i="21"/>
  <c r="AF88" i="21"/>
  <c r="AE88" i="21"/>
  <c r="AD88" i="21"/>
  <c r="AC88" i="21"/>
  <c r="AB88" i="21"/>
  <c r="AA88" i="21"/>
  <c r="Z88" i="21"/>
  <c r="V88" i="21"/>
  <c r="U88" i="21"/>
  <c r="S88" i="21"/>
  <c r="Q88" i="21"/>
  <c r="O88" i="21"/>
  <c r="M88" i="21"/>
  <c r="K88" i="21"/>
  <c r="I88" i="21"/>
  <c r="AJ87" i="21"/>
  <c r="Y87" i="21"/>
  <c r="AI87" i="21"/>
  <c r="AH87" i="21"/>
  <c r="AG87" i="21"/>
  <c r="AF87" i="21"/>
  <c r="AE87" i="21"/>
  <c r="AD87" i="21"/>
  <c r="AC87" i="21"/>
  <c r="AB87" i="21"/>
  <c r="AA87" i="21"/>
  <c r="Z87" i="21"/>
  <c r="V87" i="21"/>
  <c r="U87" i="21"/>
  <c r="S87" i="21"/>
  <c r="Q87" i="21"/>
  <c r="O87" i="21"/>
  <c r="M87" i="21"/>
  <c r="K87" i="21"/>
  <c r="I87" i="21"/>
  <c r="AJ86" i="21"/>
  <c r="Y86" i="21"/>
  <c r="AI86" i="21"/>
  <c r="AH86" i="21"/>
  <c r="AG86" i="21"/>
  <c r="AF86" i="21"/>
  <c r="AE86" i="21"/>
  <c r="AD86" i="21"/>
  <c r="AC86" i="21"/>
  <c r="AB86" i="21"/>
  <c r="AA86" i="21"/>
  <c r="Z86" i="21"/>
  <c r="V86" i="21"/>
  <c r="U86" i="21"/>
  <c r="S86" i="21"/>
  <c r="Q86" i="21"/>
  <c r="O86" i="21"/>
  <c r="M86" i="21"/>
  <c r="K86" i="21"/>
  <c r="I86" i="21"/>
  <c r="AJ85" i="21"/>
  <c r="Y85" i="21"/>
  <c r="AI85" i="21"/>
  <c r="AH85" i="21"/>
  <c r="AG85" i="21"/>
  <c r="AF85" i="21"/>
  <c r="AE85" i="21"/>
  <c r="AD85" i="21"/>
  <c r="AC85" i="21"/>
  <c r="AB85" i="21"/>
  <c r="AA85" i="21"/>
  <c r="Z85" i="21"/>
  <c r="V85" i="21"/>
  <c r="U85" i="21"/>
  <c r="S85" i="21"/>
  <c r="Q85" i="21"/>
  <c r="O85" i="21"/>
  <c r="M85" i="21"/>
  <c r="K85" i="21"/>
  <c r="I85" i="21"/>
  <c r="AJ84" i="21"/>
  <c r="Y84" i="21"/>
  <c r="AI84" i="21"/>
  <c r="AH84" i="21"/>
  <c r="AG84" i="21"/>
  <c r="AF84" i="21"/>
  <c r="AE84" i="21"/>
  <c r="AD84" i="21"/>
  <c r="AC84" i="21"/>
  <c r="AB84" i="21"/>
  <c r="AA84" i="21"/>
  <c r="Z84" i="21"/>
  <c r="V84" i="21"/>
  <c r="U84" i="21"/>
  <c r="S84" i="21"/>
  <c r="Q84" i="21"/>
  <c r="O84" i="21"/>
  <c r="M84" i="21"/>
  <c r="K84" i="21"/>
  <c r="I84" i="21"/>
  <c r="AJ83" i="21"/>
  <c r="Y83" i="21"/>
  <c r="AI83" i="21"/>
  <c r="AH83" i="21"/>
  <c r="AG83" i="21"/>
  <c r="AF83" i="21"/>
  <c r="AE83" i="21"/>
  <c r="AD83" i="21"/>
  <c r="AC83" i="21"/>
  <c r="AB83" i="21"/>
  <c r="AA83" i="21"/>
  <c r="Z83" i="21"/>
  <c r="V83" i="21"/>
  <c r="U83" i="21"/>
  <c r="S83" i="21"/>
  <c r="Q83" i="21"/>
  <c r="O83" i="21"/>
  <c r="M83" i="21"/>
  <c r="K83" i="21"/>
  <c r="I83" i="21"/>
  <c r="AJ82" i="21"/>
  <c r="Y82" i="21"/>
  <c r="AI82" i="21"/>
  <c r="AH82" i="21"/>
  <c r="AG82" i="21"/>
  <c r="AF82" i="21"/>
  <c r="AE82" i="21"/>
  <c r="AD82" i="21"/>
  <c r="AC82" i="21"/>
  <c r="AB82" i="21"/>
  <c r="AA82" i="21"/>
  <c r="Z82" i="21"/>
  <c r="V82" i="21"/>
  <c r="U82" i="21"/>
  <c r="S82" i="21"/>
  <c r="Q82" i="21"/>
  <c r="O82" i="21"/>
  <c r="M82" i="21"/>
  <c r="K82" i="21"/>
  <c r="I82" i="21"/>
  <c r="AJ81" i="21"/>
  <c r="Y81" i="21"/>
  <c r="AI81" i="21"/>
  <c r="AH81" i="21"/>
  <c r="AG81" i="21"/>
  <c r="AF81" i="21"/>
  <c r="AE81" i="21"/>
  <c r="AD81" i="21"/>
  <c r="AC81" i="21"/>
  <c r="AB81" i="21"/>
  <c r="AA81" i="21"/>
  <c r="Z81" i="21"/>
  <c r="V81" i="21"/>
  <c r="U81" i="21"/>
  <c r="S81" i="21"/>
  <c r="Q81" i="21"/>
  <c r="O81" i="21"/>
  <c r="M81" i="21"/>
  <c r="K81" i="21"/>
  <c r="I81" i="21"/>
  <c r="AJ80" i="21"/>
  <c r="Y80" i="21"/>
  <c r="AI80" i="21"/>
  <c r="AH80" i="21"/>
  <c r="AG80" i="21"/>
  <c r="AF80" i="21"/>
  <c r="AE80" i="21"/>
  <c r="AD80" i="21"/>
  <c r="AC80" i="21"/>
  <c r="AB80" i="21"/>
  <c r="AA80" i="21"/>
  <c r="Z80" i="21"/>
  <c r="V80" i="21"/>
  <c r="U80" i="21"/>
  <c r="S80" i="21"/>
  <c r="Q80" i="21"/>
  <c r="O80" i="21"/>
  <c r="M80" i="21"/>
  <c r="K80" i="21"/>
  <c r="I80" i="21"/>
  <c r="AJ79" i="21"/>
  <c r="Y79" i="21"/>
  <c r="AI79" i="21"/>
  <c r="AH79" i="21"/>
  <c r="AG79" i="21"/>
  <c r="AF79" i="21"/>
  <c r="AE79" i="21"/>
  <c r="AD79" i="21"/>
  <c r="AC79" i="21"/>
  <c r="AB79" i="21"/>
  <c r="AA79" i="21"/>
  <c r="Z79" i="21"/>
  <c r="V79" i="21"/>
  <c r="U79" i="21"/>
  <c r="S79" i="21"/>
  <c r="Q79" i="21"/>
  <c r="O79" i="21"/>
  <c r="M79" i="21"/>
  <c r="K79" i="21"/>
  <c r="I79" i="21"/>
  <c r="AJ78" i="21"/>
  <c r="Y78" i="21"/>
  <c r="AI78" i="21"/>
  <c r="AH78" i="21"/>
  <c r="AG78" i="21"/>
  <c r="AF78" i="21"/>
  <c r="AE78" i="21"/>
  <c r="AD78" i="21"/>
  <c r="AC78" i="21"/>
  <c r="AB78" i="21"/>
  <c r="AA78" i="21"/>
  <c r="Z78" i="21"/>
  <c r="V78" i="21"/>
  <c r="U78" i="21"/>
  <c r="S78" i="21"/>
  <c r="Q78" i="21"/>
  <c r="O78" i="21"/>
  <c r="M78" i="21"/>
  <c r="K78" i="21"/>
  <c r="I78" i="21"/>
  <c r="AJ77" i="21"/>
  <c r="Y77" i="21"/>
  <c r="AI77" i="21"/>
  <c r="AH77" i="21"/>
  <c r="AG77" i="21"/>
  <c r="AF77" i="21"/>
  <c r="AE77" i="21"/>
  <c r="AD77" i="21"/>
  <c r="AC77" i="21"/>
  <c r="AB77" i="21"/>
  <c r="AA77" i="21"/>
  <c r="Z77" i="21"/>
  <c r="V77" i="21"/>
  <c r="U77" i="21"/>
  <c r="S77" i="21"/>
  <c r="Q77" i="21"/>
  <c r="O77" i="21"/>
  <c r="M77" i="21"/>
  <c r="K77" i="21"/>
  <c r="I77" i="21"/>
  <c r="AJ76" i="21"/>
  <c r="Y76" i="21"/>
  <c r="AI76" i="21"/>
  <c r="AH76" i="21"/>
  <c r="AG76" i="21"/>
  <c r="AF76" i="21"/>
  <c r="AE76" i="21"/>
  <c r="AD76" i="21"/>
  <c r="AC76" i="21"/>
  <c r="AB76" i="21"/>
  <c r="AA76" i="21"/>
  <c r="Z76" i="21"/>
  <c r="V76" i="21"/>
  <c r="U76" i="21"/>
  <c r="S76" i="21"/>
  <c r="Q76" i="21"/>
  <c r="O76" i="21"/>
  <c r="M76" i="21"/>
  <c r="K76" i="21"/>
  <c r="I76" i="21"/>
  <c r="AJ75" i="21"/>
  <c r="Y75" i="21"/>
  <c r="AI75" i="21"/>
  <c r="AH75" i="21"/>
  <c r="AG75" i="21"/>
  <c r="AF75" i="21"/>
  <c r="AE75" i="21"/>
  <c r="AD75" i="21"/>
  <c r="AC75" i="21"/>
  <c r="AB75" i="21"/>
  <c r="AA75" i="21"/>
  <c r="Z75" i="21"/>
  <c r="V75" i="21"/>
  <c r="U75" i="21"/>
  <c r="S75" i="21"/>
  <c r="Q75" i="21"/>
  <c r="O75" i="21"/>
  <c r="M75" i="21"/>
  <c r="K75" i="21"/>
  <c r="I75" i="21"/>
  <c r="AJ74" i="21"/>
  <c r="Y74" i="21"/>
  <c r="AI74" i="21"/>
  <c r="AH74" i="21"/>
  <c r="AG74" i="21"/>
  <c r="AF74" i="21"/>
  <c r="AE74" i="21"/>
  <c r="AD74" i="21"/>
  <c r="AC74" i="21"/>
  <c r="AB74" i="21"/>
  <c r="AA74" i="21"/>
  <c r="Z74" i="21"/>
  <c r="V74" i="21"/>
  <c r="U74" i="21"/>
  <c r="S74" i="21"/>
  <c r="Q74" i="21"/>
  <c r="O74" i="21"/>
  <c r="M74" i="21"/>
  <c r="K74" i="21"/>
  <c r="I74" i="21"/>
  <c r="AJ73" i="21"/>
  <c r="Y73" i="21"/>
  <c r="AI73" i="21"/>
  <c r="AH73" i="21"/>
  <c r="AG73" i="21"/>
  <c r="AF73" i="21"/>
  <c r="AE73" i="21"/>
  <c r="AD73" i="21"/>
  <c r="AC73" i="21"/>
  <c r="AB73" i="21"/>
  <c r="AA73" i="21"/>
  <c r="Z73" i="21"/>
  <c r="V73" i="21"/>
  <c r="U73" i="21"/>
  <c r="S73" i="21"/>
  <c r="Q73" i="21"/>
  <c r="O73" i="21"/>
  <c r="M73" i="21"/>
  <c r="K73" i="21"/>
  <c r="I73" i="21"/>
  <c r="AJ72" i="21"/>
  <c r="Y72" i="21"/>
  <c r="AI72" i="21"/>
  <c r="AH72" i="21"/>
  <c r="AG72" i="21"/>
  <c r="AF72" i="21"/>
  <c r="AE72" i="21"/>
  <c r="AD72" i="21"/>
  <c r="AC72" i="21"/>
  <c r="AB72" i="21"/>
  <c r="AA72" i="21"/>
  <c r="Z72" i="21"/>
  <c r="V72" i="21"/>
  <c r="U72" i="21"/>
  <c r="S72" i="21"/>
  <c r="Q72" i="21"/>
  <c r="O72" i="21"/>
  <c r="M72" i="21"/>
  <c r="K72" i="21"/>
  <c r="I72" i="21"/>
  <c r="AJ71" i="21"/>
  <c r="Y71" i="21"/>
  <c r="AI71" i="21"/>
  <c r="AH71" i="21"/>
  <c r="AG71" i="21"/>
  <c r="AF71" i="21"/>
  <c r="AE71" i="21"/>
  <c r="AD71" i="21"/>
  <c r="AC71" i="21"/>
  <c r="AB71" i="21"/>
  <c r="AA71" i="21"/>
  <c r="Z71" i="21"/>
  <c r="V71" i="21"/>
  <c r="U71" i="21"/>
  <c r="S71" i="21"/>
  <c r="Q71" i="21"/>
  <c r="O71" i="21"/>
  <c r="M71" i="21"/>
  <c r="K71" i="21"/>
  <c r="I71" i="21"/>
  <c r="AJ70" i="21"/>
  <c r="Y70" i="21"/>
  <c r="AI70" i="21"/>
  <c r="AH70" i="21"/>
  <c r="AG70" i="21"/>
  <c r="AF70" i="21"/>
  <c r="AE70" i="21"/>
  <c r="AD70" i="21"/>
  <c r="AC70" i="21"/>
  <c r="AB70" i="21"/>
  <c r="AA70" i="21"/>
  <c r="Z70" i="21"/>
  <c r="V70" i="21"/>
  <c r="U70" i="21"/>
  <c r="S70" i="21"/>
  <c r="Q70" i="21"/>
  <c r="O70" i="21"/>
  <c r="M70" i="21"/>
  <c r="K70" i="21"/>
  <c r="I70" i="21"/>
  <c r="AJ69" i="21"/>
  <c r="Y69" i="21"/>
  <c r="AI69" i="21"/>
  <c r="AH69" i="21"/>
  <c r="AG69" i="21"/>
  <c r="AF69" i="21"/>
  <c r="AE69" i="21"/>
  <c r="AD69" i="21"/>
  <c r="AC69" i="21"/>
  <c r="AB69" i="21"/>
  <c r="AA69" i="21"/>
  <c r="Z69" i="21"/>
  <c r="V69" i="21"/>
  <c r="U69" i="21"/>
  <c r="S69" i="21"/>
  <c r="Q69" i="21"/>
  <c r="O69" i="21"/>
  <c r="M69" i="21"/>
  <c r="K69" i="21"/>
  <c r="I69" i="21"/>
  <c r="AJ68" i="21"/>
  <c r="Y68" i="21"/>
  <c r="AI68" i="21"/>
  <c r="AH68" i="21"/>
  <c r="AG68" i="21"/>
  <c r="AF68" i="21"/>
  <c r="AE68" i="21"/>
  <c r="AD68" i="21"/>
  <c r="AC68" i="21"/>
  <c r="AB68" i="21"/>
  <c r="AA68" i="21"/>
  <c r="Z68" i="21"/>
  <c r="V68" i="21"/>
  <c r="U68" i="21"/>
  <c r="S68" i="21"/>
  <c r="Q68" i="21"/>
  <c r="O68" i="21"/>
  <c r="M68" i="21"/>
  <c r="K68" i="21"/>
  <c r="I68" i="21"/>
  <c r="AJ67" i="21"/>
  <c r="Y67" i="21"/>
  <c r="AI67" i="21"/>
  <c r="AH67" i="21"/>
  <c r="AG67" i="21"/>
  <c r="AF67" i="21"/>
  <c r="AE67" i="21"/>
  <c r="AD67" i="21"/>
  <c r="AC67" i="21"/>
  <c r="AB67" i="21"/>
  <c r="AA67" i="21"/>
  <c r="Z67" i="21"/>
  <c r="V67" i="21"/>
  <c r="U67" i="21"/>
  <c r="S67" i="21"/>
  <c r="Q67" i="21"/>
  <c r="O67" i="21"/>
  <c r="M67" i="21"/>
  <c r="K67" i="21"/>
  <c r="I67" i="21"/>
  <c r="AJ66" i="21"/>
  <c r="Y66" i="21"/>
  <c r="AI66" i="21"/>
  <c r="AH66" i="21"/>
  <c r="AG66" i="21"/>
  <c r="AF66" i="21"/>
  <c r="AE66" i="21"/>
  <c r="AD66" i="21"/>
  <c r="AC66" i="21"/>
  <c r="AB66" i="21"/>
  <c r="AA66" i="21"/>
  <c r="Z66" i="21"/>
  <c r="V66" i="21"/>
  <c r="U66" i="21"/>
  <c r="S66" i="21"/>
  <c r="Q66" i="21"/>
  <c r="O66" i="21"/>
  <c r="M66" i="21"/>
  <c r="K66" i="21"/>
  <c r="I66" i="21"/>
  <c r="AJ65" i="21"/>
  <c r="Y65" i="21"/>
  <c r="AI65" i="21"/>
  <c r="AH65" i="21"/>
  <c r="AG65" i="21"/>
  <c r="AF65" i="21"/>
  <c r="AE65" i="21"/>
  <c r="AD65" i="21"/>
  <c r="AC65" i="21"/>
  <c r="AB65" i="21"/>
  <c r="AA65" i="21"/>
  <c r="Z65" i="21"/>
  <c r="V65" i="21"/>
  <c r="U65" i="21"/>
  <c r="S65" i="21"/>
  <c r="Q65" i="21"/>
  <c r="O65" i="21"/>
  <c r="M65" i="21"/>
  <c r="K65" i="21"/>
  <c r="I65" i="21"/>
  <c r="AJ64" i="21"/>
  <c r="Y64" i="21"/>
  <c r="AI64" i="21"/>
  <c r="AH64" i="21"/>
  <c r="AG64" i="21"/>
  <c r="AF64" i="21"/>
  <c r="AE64" i="21"/>
  <c r="AD64" i="21"/>
  <c r="AC64" i="21"/>
  <c r="AB64" i="21"/>
  <c r="AA64" i="21"/>
  <c r="Z64" i="21"/>
  <c r="V64" i="21"/>
  <c r="U64" i="21"/>
  <c r="S64" i="21"/>
  <c r="Q64" i="21"/>
  <c r="O64" i="21"/>
  <c r="M64" i="21"/>
  <c r="K64" i="21"/>
  <c r="I64" i="21"/>
  <c r="AJ63" i="21"/>
  <c r="Y63" i="21"/>
  <c r="AI63" i="21"/>
  <c r="AH63" i="21"/>
  <c r="AG63" i="21"/>
  <c r="AF63" i="21"/>
  <c r="AE63" i="21"/>
  <c r="AD63" i="21"/>
  <c r="AC63" i="21"/>
  <c r="AB63" i="21"/>
  <c r="AA63" i="21"/>
  <c r="Z63" i="21"/>
  <c r="V63" i="21"/>
  <c r="U63" i="21"/>
  <c r="S63" i="21"/>
  <c r="Q63" i="21"/>
  <c r="O63" i="21"/>
  <c r="M63" i="21"/>
  <c r="K63" i="21"/>
  <c r="I63" i="21"/>
  <c r="AJ62" i="21"/>
  <c r="Y62" i="21"/>
  <c r="AI62" i="21"/>
  <c r="AH62" i="21"/>
  <c r="AG62" i="21"/>
  <c r="AF62" i="21"/>
  <c r="AE62" i="21"/>
  <c r="AD62" i="21"/>
  <c r="AC62" i="21"/>
  <c r="AB62" i="21"/>
  <c r="AA62" i="21"/>
  <c r="Z62" i="21"/>
  <c r="V62" i="21"/>
  <c r="U62" i="21"/>
  <c r="S62" i="21"/>
  <c r="Q62" i="21"/>
  <c r="O62" i="21"/>
  <c r="M62" i="21"/>
  <c r="K62" i="21"/>
  <c r="I62" i="21"/>
  <c r="AJ61" i="21"/>
  <c r="Y61" i="21"/>
  <c r="AI61" i="21"/>
  <c r="AH61" i="21"/>
  <c r="AG61" i="21"/>
  <c r="AF61" i="21"/>
  <c r="AE61" i="21"/>
  <c r="AD61" i="21"/>
  <c r="AC61" i="21"/>
  <c r="AB61" i="21"/>
  <c r="AA61" i="21"/>
  <c r="Z61" i="21"/>
  <c r="V61" i="21"/>
  <c r="U61" i="21"/>
  <c r="S61" i="21"/>
  <c r="Q61" i="21"/>
  <c r="O61" i="21"/>
  <c r="M61" i="21"/>
  <c r="K61" i="21"/>
  <c r="I61" i="21"/>
  <c r="AJ60" i="21"/>
  <c r="Y60" i="21"/>
  <c r="AI60" i="21"/>
  <c r="AH60" i="21"/>
  <c r="AG60" i="21"/>
  <c r="AF60" i="21"/>
  <c r="AE60" i="21"/>
  <c r="AD60" i="21"/>
  <c r="AC60" i="21"/>
  <c r="AB60" i="21"/>
  <c r="AA60" i="21"/>
  <c r="Z60" i="21"/>
  <c r="V60" i="21"/>
  <c r="U60" i="21"/>
  <c r="S60" i="21"/>
  <c r="Q60" i="21"/>
  <c r="O60" i="21"/>
  <c r="M60" i="21"/>
  <c r="K60" i="21"/>
  <c r="I60" i="21"/>
  <c r="AJ59" i="21"/>
  <c r="Y59" i="21"/>
  <c r="AI59" i="21"/>
  <c r="AH59" i="21"/>
  <c r="AG59" i="21"/>
  <c r="AF59" i="21"/>
  <c r="AE59" i="21"/>
  <c r="AD59" i="21"/>
  <c r="AC59" i="21"/>
  <c r="AB59" i="21"/>
  <c r="AA59" i="21"/>
  <c r="Z59" i="21"/>
  <c r="V59" i="21"/>
  <c r="U59" i="21"/>
  <c r="S59" i="21"/>
  <c r="Q59" i="21"/>
  <c r="O59" i="21"/>
  <c r="M59" i="21"/>
  <c r="K59" i="21"/>
  <c r="I59" i="21"/>
  <c r="AJ58" i="21"/>
  <c r="Y58" i="21"/>
  <c r="AI58" i="21"/>
  <c r="AH58" i="21"/>
  <c r="AG58" i="21"/>
  <c r="AF58" i="21"/>
  <c r="AE58" i="21"/>
  <c r="AD58" i="21"/>
  <c r="AC58" i="21"/>
  <c r="AB58" i="21"/>
  <c r="AA58" i="21"/>
  <c r="Z58" i="21"/>
  <c r="V58" i="21"/>
  <c r="U58" i="21"/>
  <c r="S58" i="21"/>
  <c r="Q58" i="21"/>
  <c r="O58" i="21"/>
  <c r="M58" i="21"/>
  <c r="K58" i="21"/>
  <c r="I58" i="21"/>
  <c r="AJ57" i="21"/>
  <c r="Y57" i="21"/>
  <c r="AI57" i="21"/>
  <c r="AH57" i="21"/>
  <c r="AG57" i="21"/>
  <c r="AF57" i="21"/>
  <c r="AE57" i="21"/>
  <c r="AD57" i="21"/>
  <c r="AC57" i="21"/>
  <c r="AB57" i="21"/>
  <c r="AA57" i="21"/>
  <c r="Z57" i="21"/>
  <c r="V57" i="21"/>
  <c r="U57" i="21"/>
  <c r="S57" i="21"/>
  <c r="Q57" i="21"/>
  <c r="O57" i="21"/>
  <c r="M57" i="21"/>
  <c r="K57" i="21"/>
  <c r="I57" i="21"/>
  <c r="AJ56" i="21"/>
  <c r="Y56" i="21"/>
  <c r="AI56" i="21"/>
  <c r="AH56" i="21"/>
  <c r="AG56" i="21"/>
  <c r="AF56" i="21"/>
  <c r="AE56" i="21"/>
  <c r="AD56" i="21"/>
  <c r="AC56" i="21"/>
  <c r="AB56" i="21"/>
  <c r="AA56" i="21"/>
  <c r="Z56" i="21"/>
  <c r="V56" i="21"/>
  <c r="U56" i="21"/>
  <c r="S56" i="21"/>
  <c r="Q56" i="21"/>
  <c r="O56" i="21"/>
  <c r="M56" i="21"/>
  <c r="K56" i="21"/>
  <c r="I56" i="21"/>
  <c r="AJ55" i="21"/>
  <c r="Y55" i="21"/>
  <c r="AI55" i="21"/>
  <c r="AH55" i="21"/>
  <c r="AG55" i="21"/>
  <c r="AF55" i="21"/>
  <c r="AE55" i="21"/>
  <c r="AD55" i="21"/>
  <c r="AC55" i="21"/>
  <c r="AB55" i="21"/>
  <c r="AA55" i="21"/>
  <c r="Z55" i="21"/>
  <c r="V55" i="21"/>
  <c r="U55" i="21"/>
  <c r="S55" i="21"/>
  <c r="Q55" i="21"/>
  <c r="O55" i="21"/>
  <c r="M55" i="21"/>
  <c r="K55" i="21"/>
  <c r="I55" i="21"/>
  <c r="AJ54" i="21"/>
  <c r="Y54" i="21"/>
  <c r="AI54" i="21"/>
  <c r="AH54" i="21"/>
  <c r="AG54" i="21"/>
  <c r="AF54" i="21"/>
  <c r="AE54" i="21"/>
  <c r="AD54" i="21"/>
  <c r="AC54" i="21"/>
  <c r="AB54" i="21"/>
  <c r="AA54" i="21"/>
  <c r="Z54" i="21"/>
  <c r="V54" i="21"/>
  <c r="U54" i="21"/>
  <c r="S54" i="21"/>
  <c r="Q54" i="21"/>
  <c r="O54" i="21"/>
  <c r="M54" i="21"/>
  <c r="K54" i="21"/>
  <c r="I54" i="21"/>
  <c r="AJ53" i="21"/>
  <c r="Y53" i="21"/>
  <c r="AI53" i="21"/>
  <c r="AH53" i="21"/>
  <c r="AG53" i="21"/>
  <c r="AF53" i="21"/>
  <c r="AE53" i="21"/>
  <c r="AD53" i="21"/>
  <c r="AC53" i="21"/>
  <c r="AB53" i="21"/>
  <c r="AA53" i="21"/>
  <c r="Z53" i="21"/>
  <c r="V53" i="21"/>
  <c r="U53" i="21"/>
  <c r="S53" i="21"/>
  <c r="Q53" i="21"/>
  <c r="O53" i="21"/>
  <c r="M53" i="21"/>
  <c r="K53" i="21"/>
  <c r="I53" i="21"/>
  <c r="AJ52" i="21"/>
  <c r="Y52" i="21"/>
  <c r="AI52" i="21"/>
  <c r="AH52" i="21"/>
  <c r="AG52" i="21"/>
  <c r="AF52" i="21"/>
  <c r="AE52" i="21"/>
  <c r="AD52" i="21"/>
  <c r="AC52" i="21"/>
  <c r="AB52" i="21"/>
  <c r="AA52" i="21"/>
  <c r="Z52" i="21"/>
  <c r="V52" i="21"/>
  <c r="U52" i="21"/>
  <c r="S52" i="21"/>
  <c r="Q52" i="21"/>
  <c r="O52" i="21"/>
  <c r="M52" i="21"/>
  <c r="K52" i="21"/>
  <c r="I52" i="21"/>
  <c r="AJ51" i="21"/>
  <c r="Y51" i="21"/>
  <c r="AI51" i="21"/>
  <c r="AH51" i="21"/>
  <c r="AG51" i="21"/>
  <c r="AF51" i="21"/>
  <c r="AE51" i="21"/>
  <c r="AD51" i="21"/>
  <c r="AC51" i="21"/>
  <c r="AB51" i="21"/>
  <c r="AA51" i="21"/>
  <c r="Z51" i="21"/>
  <c r="V51" i="21"/>
  <c r="U51" i="21"/>
  <c r="S51" i="21"/>
  <c r="Q51" i="21"/>
  <c r="O51" i="21"/>
  <c r="M51" i="21"/>
  <c r="K51" i="21"/>
  <c r="I51" i="21"/>
  <c r="AJ50" i="21"/>
  <c r="Y50" i="21"/>
  <c r="AI50" i="21"/>
  <c r="AH50" i="21"/>
  <c r="AG50" i="21"/>
  <c r="AF50" i="21"/>
  <c r="AE50" i="21"/>
  <c r="AD50" i="21"/>
  <c r="AC50" i="21"/>
  <c r="AB50" i="21"/>
  <c r="AA50" i="21"/>
  <c r="Z50" i="21"/>
  <c r="V50" i="21"/>
  <c r="U50" i="21"/>
  <c r="S50" i="21"/>
  <c r="Q50" i="21"/>
  <c r="O50" i="21"/>
  <c r="M50" i="21"/>
  <c r="K50" i="21"/>
  <c r="I50" i="21"/>
  <c r="AJ49" i="21"/>
  <c r="Y49" i="21"/>
  <c r="AI49" i="21"/>
  <c r="AH49" i="21"/>
  <c r="AG49" i="21"/>
  <c r="AF49" i="21"/>
  <c r="AE49" i="21"/>
  <c r="AD49" i="21"/>
  <c r="AC49" i="21"/>
  <c r="AB49" i="21"/>
  <c r="AA49" i="21"/>
  <c r="Z49" i="21"/>
  <c r="V49" i="21"/>
  <c r="U49" i="21"/>
  <c r="S49" i="21"/>
  <c r="Q49" i="21"/>
  <c r="O49" i="21"/>
  <c r="M49" i="21"/>
  <c r="K49" i="21"/>
  <c r="I49" i="21"/>
  <c r="AJ48" i="21"/>
  <c r="Y48" i="21"/>
  <c r="AI48" i="21"/>
  <c r="AH48" i="21"/>
  <c r="AG48" i="21"/>
  <c r="AF48" i="21"/>
  <c r="AE48" i="21"/>
  <c r="AD48" i="21"/>
  <c r="AC48" i="21"/>
  <c r="AB48" i="21"/>
  <c r="AA48" i="21"/>
  <c r="Z48" i="21"/>
  <c r="V48" i="21"/>
  <c r="U48" i="21"/>
  <c r="S48" i="21"/>
  <c r="Q48" i="21"/>
  <c r="O48" i="21"/>
  <c r="M48" i="21"/>
  <c r="K48" i="21"/>
  <c r="I48" i="21"/>
  <c r="AJ47" i="21"/>
  <c r="Y47" i="21"/>
  <c r="AI47" i="21"/>
  <c r="AH47" i="21"/>
  <c r="AG47" i="21"/>
  <c r="AF47" i="21"/>
  <c r="AE47" i="21"/>
  <c r="AD47" i="21"/>
  <c r="AC47" i="21"/>
  <c r="AB47" i="21"/>
  <c r="AA47" i="21"/>
  <c r="Z47" i="21"/>
  <c r="V47" i="21"/>
  <c r="U47" i="21"/>
  <c r="S47" i="21"/>
  <c r="Q47" i="21"/>
  <c r="O47" i="21"/>
  <c r="M47" i="21"/>
  <c r="K47" i="21"/>
  <c r="I47" i="21"/>
  <c r="AJ46" i="21"/>
  <c r="Y46" i="21"/>
  <c r="AI46" i="21"/>
  <c r="AH46" i="21"/>
  <c r="AG46" i="21"/>
  <c r="AF46" i="21"/>
  <c r="AE46" i="21"/>
  <c r="AD46" i="21"/>
  <c r="AC46" i="21"/>
  <c r="AB46" i="21"/>
  <c r="AA46" i="21"/>
  <c r="Z46" i="21"/>
  <c r="V46" i="21"/>
  <c r="U46" i="21"/>
  <c r="S46" i="21"/>
  <c r="Q46" i="21"/>
  <c r="O46" i="21"/>
  <c r="M46" i="21"/>
  <c r="K46" i="21"/>
  <c r="I46" i="21"/>
  <c r="AJ45" i="21"/>
  <c r="Y45" i="21"/>
  <c r="AI45" i="21"/>
  <c r="AH45" i="21"/>
  <c r="AG45" i="21"/>
  <c r="AF45" i="21"/>
  <c r="AE45" i="21"/>
  <c r="AD45" i="21"/>
  <c r="AC45" i="21"/>
  <c r="AB45" i="21"/>
  <c r="AA45" i="21"/>
  <c r="Z45" i="21"/>
  <c r="V45" i="21"/>
  <c r="U45" i="21"/>
  <c r="S45" i="21"/>
  <c r="Q45" i="21"/>
  <c r="O45" i="21"/>
  <c r="M45" i="21"/>
  <c r="K45" i="21"/>
  <c r="I45" i="21"/>
  <c r="AJ44" i="21"/>
  <c r="Y44" i="21"/>
  <c r="AI44" i="21"/>
  <c r="AH44" i="21"/>
  <c r="AG44" i="21"/>
  <c r="AF44" i="21"/>
  <c r="AE44" i="21"/>
  <c r="AD44" i="21"/>
  <c r="AC44" i="21"/>
  <c r="AB44" i="21"/>
  <c r="AA44" i="21"/>
  <c r="Z44" i="21"/>
  <c r="V44" i="21"/>
  <c r="U44" i="21"/>
  <c r="S44" i="21"/>
  <c r="Q44" i="21"/>
  <c r="O44" i="21"/>
  <c r="M44" i="21"/>
  <c r="K44" i="21"/>
  <c r="I44" i="21"/>
  <c r="AJ43" i="21"/>
  <c r="Y43" i="21"/>
  <c r="AI43" i="21"/>
  <c r="AH43" i="21"/>
  <c r="AG43" i="21"/>
  <c r="AF43" i="21"/>
  <c r="AE43" i="21"/>
  <c r="AD43" i="21"/>
  <c r="AC43" i="21"/>
  <c r="AB43" i="21"/>
  <c r="AA43" i="21"/>
  <c r="Z43" i="21"/>
  <c r="V43" i="21"/>
  <c r="U43" i="21"/>
  <c r="S43" i="21"/>
  <c r="Q43" i="21"/>
  <c r="O43" i="21"/>
  <c r="M43" i="21"/>
  <c r="K43" i="21"/>
  <c r="I43" i="21"/>
  <c r="AJ42" i="21"/>
  <c r="Y42" i="21"/>
  <c r="AI42" i="21"/>
  <c r="AH42" i="21"/>
  <c r="AG42" i="21"/>
  <c r="AF42" i="21"/>
  <c r="AE42" i="21"/>
  <c r="AD42" i="21"/>
  <c r="AC42" i="21"/>
  <c r="AB42" i="21"/>
  <c r="AA42" i="21"/>
  <c r="Z42" i="21"/>
  <c r="V42" i="21"/>
  <c r="U42" i="21"/>
  <c r="S42" i="21"/>
  <c r="Q42" i="21"/>
  <c r="O42" i="21"/>
  <c r="M42" i="21"/>
  <c r="K42" i="21"/>
  <c r="I42" i="21"/>
  <c r="AJ41" i="21"/>
  <c r="Y41" i="21"/>
  <c r="AI41" i="21"/>
  <c r="AH41" i="21"/>
  <c r="AG41" i="21"/>
  <c r="AF41" i="21"/>
  <c r="AE41" i="21"/>
  <c r="AD41" i="21"/>
  <c r="AC41" i="21"/>
  <c r="AB41" i="21"/>
  <c r="AA41" i="21"/>
  <c r="Z41" i="21"/>
  <c r="V41" i="21"/>
  <c r="U41" i="21"/>
  <c r="S41" i="21"/>
  <c r="Q41" i="21"/>
  <c r="O41" i="21"/>
  <c r="M41" i="21"/>
  <c r="K41" i="21"/>
  <c r="I41" i="21"/>
  <c r="AJ40" i="21"/>
  <c r="Y40" i="21"/>
  <c r="AI40" i="21"/>
  <c r="AH40" i="21"/>
  <c r="AG40" i="21"/>
  <c r="AF40" i="21"/>
  <c r="AE40" i="21"/>
  <c r="AD40" i="21"/>
  <c r="AC40" i="21"/>
  <c r="AB40" i="21"/>
  <c r="AA40" i="21"/>
  <c r="Z40" i="21"/>
  <c r="V40" i="21"/>
  <c r="U40" i="21"/>
  <c r="S40" i="21"/>
  <c r="Q40" i="21"/>
  <c r="O40" i="21"/>
  <c r="M40" i="21"/>
  <c r="K40" i="21"/>
  <c r="I40" i="21"/>
  <c r="AJ39" i="21"/>
  <c r="Y39" i="21"/>
  <c r="AI39" i="21"/>
  <c r="AH39" i="21"/>
  <c r="AG39" i="21"/>
  <c r="AF39" i="21"/>
  <c r="AE39" i="21"/>
  <c r="AD39" i="21"/>
  <c r="AC39" i="21"/>
  <c r="AB39" i="21"/>
  <c r="AA39" i="21"/>
  <c r="Z39" i="21"/>
  <c r="V39" i="21"/>
  <c r="U39" i="21"/>
  <c r="S39" i="21"/>
  <c r="Q39" i="21"/>
  <c r="O39" i="21"/>
  <c r="M39" i="21"/>
  <c r="K39" i="21"/>
  <c r="I39" i="21"/>
  <c r="AJ38" i="21"/>
  <c r="Y38" i="21"/>
  <c r="AI38" i="21"/>
  <c r="AH38" i="21"/>
  <c r="AG38" i="21"/>
  <c r="AF38" i="21"/>
  <c r="AE38" i="21"/>
  <c r="AD38" i="21"/>
  <c r="AC38" i="21"/>
  <c r="AB38" i="21"/>
  <c r="AA38" i="21"/>
  <c r="Z38" i="21"/>
  <c r="V38" i="21"/>
  <c r="U38" i="21"/>
  <c r="S38" i="21"/>
  <c r="Q38" i="21"/>
  <c r="O38" i="21"/>
  <c r="M38" i="21"/>
  <c r="K38" i="21"/>
  <c r="I38" i="21"/>
  <c r="AJ37" i="21"/>
  <c r="Y37" i="21"/>
  <c r="AI37" i="21"/>
  <c r="AH37" i="21"/>
  <c r="AG37" i="21"/>
  <c r="AF37" i="21"/>
  <c r="AE37" i="21"/>
  <c r="AD37" i="21"/>
  <c r="AC37" i="21"/>
  <c r="AB37" i="21"/>
  <c r="AA37" i="21"/>
  <c r="Z37" i="21"/>
  <c r="V37" i="21"/>
  <c r="U37" i="21"/>
  <c r="S37" i="21"/>
  <c r="Q37" i="21"/>
  <c r="O37" i="21"/>
  <c r="M37" i="21"/>
  <c r="K37" i="21"/>
  <c r="I37" i="21"/>
  <c r="AJ36" i="21"/>
  <c r="Y36" i="21"/>
  <c r="AI36" i="21"/>
  <c r="AH36" i="21"/>
  <c r="AG36" i="21"/>
  <c r="AF36" i="21"/>
  <c r="AE36" i="21"/>
  <c r="AD36" i="21"/>
  <c r="AC36" i="21"/>
  <c r="AB36" i="21"/>
  <c r="AA36" i="21"/>
  <c r="Z36" i="21"/>
  <c r="V36" i="21"/>
  <c r="U36" i="21"/>
  <c r="S36" i="21"/>
  <c r="Q36" i="21"/>
  <c r="O36" i="21"/>
  <c r="M36" i="21"/>
  <c r="K36" i="21"/>
  <c r="I36" i="21"/>
  <c r="AJ35" i="21"/>
  <c r="Y35" i="21"/>
  <c r="AI35" i="21"/>
  <c r="AH35" i="21"/>
  <c r="AG35" i="21"/>
  <c r="AF35" i="21"/>
  <c r="AE35" i="21"/>
  <c r="AD35" i="21"/>
  <c r="AC35" i="21"/>
  <c r="AB35" i="21"/>
  <c r="AA35" i="21"/>
  <c r="Z35" i="21"/>
  <c r="V35" i="21"/>
  <c r="U35" i="21"/>
  <c r="S35" i="21"/>
  <c r="Q35" i="21"/>
  <c r="O35" i="21"/>
  <c r="M35" i="21"/>
  <c r="K35" i="21"/>
  <c r="I35" i="21"/>
  <c r="AJ34" i="21"/>
  <c r="Y34" i="21"/>
  <c r="AI34" i="21"/>
  <c r="AH34" i="21"/>
  <c r="AG34" i="21"/>
  <c r="AF34" i="21"/>
  <c r="AE34" i="21"/>
  <c r="AD34" i="21"/>
  <c r="AC34" i="21"/>
  <c r="AB34" i="21"/>
  <c r="AA34" i="21"/>
  <c r="Z34" i="21"/>
  <c r="V34" i="21"/>
  <c r="U34" i="21"/>
  <c r="S34" i="21"/>
  <c r="Q34" i="21"/>
  <c r="O34" i="21"/>
  <c r="M34" i="21"/>
  <c r="K34" i="21"/>
  <c r="I34" i="21"/>
  <c r="AJ33" i="21"/>
  <c r="Y33" i="21"/>
  <c r="AI33" i="21"/>
  <c r="AH33" i="21"/>
  <c r="AG33" i="21"/>
  <c r="AF33" i="21"/>
  <c r="AE33" i="21"/>
  <c r="AD33" i="21"/>
  <c r="AC33" i="21"/>
  <c r="AB33" i="21"/>
  <c r="AA33" i="21"/>
  <c r="Z33" i="21"/>
  <c r="V33" i="21"/>
  <c r="U33" i="21"/>
  <c r="S33" i="21"/>
  <c r="Q33" i="21"/>
  <c r="O33" i="21"/>
  <c r="M33" i="21"/>
  <c r="K33" i="21"/>
  <c r="I33" i="21"/>
  <c r="AJ32" i="21"/>
  <c r="Y32" i="21"/>
  <c r="AI32" i="21"/>
  <c r="AH32" i="21"/>
  <c r="AG32" i="21"/>
  <c r="AF32" i="21"/>
  <c r="AE32" i="21"/>
  <c r="AD32" i="21"/>
  <c r="AC32" i="21"/>
  <c r="AB32" i="21"/>
  <c r="AA32" i="21"/>
  <c r="Z32" i="21"/>
  <c r="V32" i="21"/>
  <c r="U32" i="21"/>
  <c r="S32" i="21"/>
  <c r="Q32" i="21"/>
  <c r="O32" i="21"/>
  <c r="M32" i="21"/>
  <c r="K32" i="21"/>
  <c r="I32" i="21"/>
  <c r="AJ31" i="21"/>
  <c r="Y31" i="21"/>
  <c r="AI31" i="21"/>
  <c r="AH31" i="21"/>
  <c r="AG31" i="21"/>
  <c r="AF31" i="21"/>
  <c r="AE31" i="21"/>
  <c r="AD31" i="21"/>
  <c r="AC31" i="21"/>
  <c r="AB31" i="21"/>
  <c r="AA31" i="21"/>
  <c r="Z31" i="21"/>
  <c r="U31" i="21"/>
  <c r="S31" i="21"/>
  <c r="Q31" i="21"/>
  <c r="O31" i="21"/>
  <c r="M31" i="21"/>
  <c r="K31" i="21"/>
  <c r="I31" i="21"/>
  <c r="AJ30" i="21"/>
  <c r="Y30" i="21"/>
  <c r="AI30" i="21" s="1"/>
  <c r="AH30" i="21"/>
  <c r="AF30" i="21"/>
  <c r="AD30" i="21"/>
  <c r="AB30" i="21"/>
  <c r="Z30" i="21"/>
  <c r="U30" i="21"/>
  <c r="S30" i="21"/>
  <c r="Q30" i="21"/>
  <c r="O30" i="21"/>
  <c r="M30" i="21"/>
  <c r="K30" i="21"/>
  <c r="I30" i="21"/>
  <c r="AJ29" i="21"/>
  <c r="Y29" i="21"/>
  <c r="AI29" i="21" s="1"/>
  <c r="AH29" i="21"/>
  <c r="AF29" i="21"/>
  <c r="AD29" i="21"/>
  <c r="AB29" i="21"/>
  <c r="Z29" i="21"/>
  <c r="Q29" i="21"/>
  <c r="O29" i="21"/>
  <c r="M29" i="21"/>
  <c r="K29" i="21"/>
  <c r="I29" i="21"/>
  <c r="AJ28" i="21"/>
  <c r="Y28" i="21"/>
  <c r="AI28" i="21" s="1"/>
  <c r="AH28" i="21"/>
  <c r="AF28" i="21"/>
  <c r="AD28" i="21"/>
  <c r="AB28" i="21"/>
  <c r="Z28" i="21"/>
  <c r="Q28" i="21"/>
  <c r="O28" i="21"/>
  <c r="M28" i="21"/>
  <c r="K28" i="21"/>
  <c r="I28" i="21"/>
  <c r="AJ27" i="21"/>
  <c r="Y27" i="21"/>
  <c r="AI27" i="21" s="1"/>
  <c r="AH27" i="21"/>
  <c r="AF27" i="21"/>
  <c r="AD27" i="21"/>
  <c r="AB27" i="21"/>
  <c r="Z27" i="21"/>
  <c r="Q27" i="21"/>
  <c r="O27" i="21"/>
  <c r="M27" i="21"/>
  <c r="K27" i="21"/>
  <c r="I27" i="21"/>
  <c r="AJ26" i="21"/>
  <c r="Y26" i="21"/>
  <c r="AI26" i="21" s="1"/>
  <c r="AH26" i="21"/>
  <c r="AF26" i="21"/>
  <c r="AD26" i="21"/>
  <c r="AB26" i="21"/>
  <c r="Z26" i="21"/>
  <c r="Q26" i="21"/>
  <c r="O26" i="21"/>
  <c r="M26" i="21"/>
  <c r="K26" i="21"/>
  <c r="I26" i="21"/>
  <c r="AJ25" i="21"/>
  <c r="Y25" i="21"/>
  <c r="AI25" i="21" s="1"/>
  <c r="AH25" i="21"/>
  <c r="AF25" i="21"/>
  <c r="AD25" i="21"/>
  <c r="AB25" i="21"/>
  <c r="Z25" i="21"/>
  <c r="Q25" i="21"/>
  <c r="O25" i="21"/>
  <c r="M25" i="21"/>
  <c r="K25" i="21"/>
  <c r="I25" i="21"/>
  <c r="AJ24" i="21"/>
  <c r="Y24" i="21"/>
  <c r="AI24" i="21" s="1"/>
  <c r="AH24" i="21"/>
  <c r="AF24" i="21"/>
  <c r="AD24" i="21"/>
  <c r="AB24" i="21"/>
  <c r="Z24" i="21"/>
  <c r="Q24" i="21"/>
  <c r="O24" i="21"/>
  <c r="M24" i="21"/>
  <c r="K24" i="21"/>
  <c r="I24" i="21"/>
  <c r="AJ23" i="21"/>
  <c r="Y23" i="21"/>
  <c r="AI23" i="21" s="1"/>
  <c r="AH23" i="21"/>
  <c r="AF23" i="21"/>
  <c r="AD23" i="21"/>
  <c r="AB23" i="21"/>
  <c r="Z23" i="21"/>
  <c r="Q23" i="21"/>
  <c r="O23" i="21"/>
  <c r="M23" i="21"/>
  <c r="K23" i="21"/>
  <c r="I23" i="21"/>
  <c r="AJ22" i="21"/>
  <c r="Y22" i="21"/>
  <c r="AI22" i="21" s="1"/>
  <c r="AH22" i="21"/>
  <c r="AF22" i="21"/>
  <c r="AD22" i="21"/>
  <c r="AB22" i="21"/>
  <c r="Z22" i="21"/>
  <c r="Q22" i="21"/>
  <c r="O22" i="21"/>
  <c r="M22" i="21"/>
  <c r="K22" i="21"/>
  <c r="I22" i="21"/>
  <c r="AJ21" i="21"/>
  <c r="Y21" i="21"/>
  <c r="AI21" i="21" s="1"/>
  <c r="AH21" i="21"/>
  <c r="AF21" i="21"/>
  <c r="AD21" i="21"/>
  <c r="AB21" i="21"/>
  <c r="Z21" i="21"/>
  <c r="Q21" i="21"/>
  <c r="O21" i="21"/>
  <c r="M21" i="21"/>
  <c r="K21" i="21"/>
  <c r="I21" i="21"/>
  <c r="AJ20" i="21"/>
  <c r="Y20" i="21"/>
  <c r="AI20" i="21" s="1"/>
  <c r="AH20" i="21"/>
  <c r="AF20" i="21"/>
  <c r="AD20" i="21"/>
  <c r="AB20" i="21"/>
  <c r="Z20" i="21"/>
  <c r="Q20" i="21"/>
  <c r="O20" i="21"/>
  <c r="M20" i="21"/>
  <c r="K20" i="21"/>
  <c r="I20" i="21"/>
  <c r="AJ19" i="21"/>
  <c r="Y19" i="21"/>
  <c r="AI19" i="21" s="1"/>
  <c r="AH19" i="21"/>
  <c r="AF19" i="21"/>
  <c r="AD19" i="21"/>
  <c r="AB19" i="21"/>
  <c r="Z19" i="21"/>
  <c r="Q19" i="21"/>
  <c r="O19" i="21"/>
  <c r="M19" i="21"/>
  <c r="K19" i="21"/>
  <c r="I19" i="21"/>
  <c r="AI17" i="21"/>
  <c r="AF17" i="21"/>
  <c r="O17" i="21" s="1"/>
  <c r="AB17" i="21"/>
  <c r="K17" i="21" s="1"/>
  <c r="AJ16" i="21"/>
  <c r="AI16" i="21"/>
  <c r="Q16" i="21" s="1"/>
  <c r="AG16" i="21"/>
  <c r="O16" i="21" s="1"/>
  <c r="AE16" i="21"/>
  <c r="M16" i="21" s="1"/>
  <c r="AC16" i="21"/>
  <c r="K16" i="21" s="1"/>
  <c r="AA16" i="21"/>
  <c r="I16" i="21" s="1"/>
  <c r="AJ15" i="21"/>
  <c r="AF15" i="21"/>
  <c r="AB15" i="21"/>
  <c r="AJ14" i="21"/>
  <c r="AI14" i="21"/>
  <c r="AG14" i="21"/>
  <c r="AE14" i="21"/>
  <c r="AC14" i="21"/>
  <c r="AA14" i="21"/>
  <c r="AJ13" i="21"/>
  <c r="AF13" i="21"/>
  <c r="AB13" i="21"/>
  <c r="AH12" i="21"/>
  <c r="AE12" i="21"/>
  <c r="AA12" i="21"/>
  <c r="I111" i="19"/>
  <c r="I110" i="19"/>
  <c r="I109" i="19"/>
  <c r="I108" i="19"/>
  <c r="I107" i="19"/>
  <c r="I106" i="19"/>
  <c r="I105" i="19"/>
  <c r="I104" i="19"/>
  <c r="I103" i="19"/>
  <c r="I102" i="19"/>
  <c r="I101" i="19"/>
  <c r="I100" i="19"/>
  <c r="I99" i="19"/>
  <c r="I98" i="19"/>
  <c r="I97" i="19"/>
  <c r="I96" i="19"/>
  <c r="I95" i="19"/>
  <c r="I94" i="19"/>
  <c r="I93" i="19"/>
  <c r="I92" i="19"/>
  <c r="I91" i="19"/>
  <c r="I90" i="19"/>
  <c r="I89" i="19"/>
  <c r="I88" i="19"/>
  <c r="I87" i="19"/>
  <c r="I86" i="19"/>
  <c r="I85" i="19"/>
  <c r="I84" i="19"/>
  <c r="I83" i="19"/>
  <c r="I82" i="19"/>
  <c r="I81" i="19"/>
  <c r="I80" i="19"/>
  <c r="I79" i="19"/>
  <c r="I78" i="19"/>
  <c r="I77" i="19"/>
  <c r="I76" i="19"/>
  <c r="I75" i="19"/>
  <c r="I74" i="19"/>
  <c r="I73" i="19"/>
  <c r="I72" i="19"/>
  <c r="I71" i="19"/>
  <c r="I70" i="19"/>
  <c r="I69" i="19"/>
  <c r="I68" i="19"/>
  <c r="I67" i="19"/>
  <c r="I66" i="19"/>
  <c r="I65" i="19"/>
  <c r="I64" i="19"/>
  <c r="I63" i="19"/>
  <c r="I62" i="19"/>
  <c r="I61" i="19"/>
  <c r="I60" i="19"/>
  <c r="I59" i="19"/>
  <c r="I58" i="19"/>
  <c r="I57" i="19"/>
  <c r="I56" i="19"/>
  <c r="I55" i="19"/>
  <c r="I54" i="19"/>
  <c r="I53" i="19"/>
  <c r="I52" i="19"/>
  <c r="I51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K111" i="19"/>
  <c r="K110" i="19"/>
  <c r="K109" i="19"/>
  <c r="K108" i="19"/>
  <c r="K107" i="19"/>
  <c r="K106" i="19"/>
  <c r="K105" i="19"/>
  <c r="K104" i="19"/>
  <c r="K103" i="19"/>
  <c r="K102" i="19"/>
  <c r="K101" i="19"/>
  <c r="K100" i="19"/>
  <c r="K99" i="19"/>
  <c r="K98" i="19"/>
  <c r="K97" i="19"/>
  <c r="K96" i="19"/>
  <c r="K95" i="19"/>
  <c r="K94" i="19"/>
  <c r="K93" i="19"/>
  <c r="K92" i="19"/>
  <c r="K91" i="19"/>
  <c r="K90" i="19"/>
  <c r="K89" i="19"/>
  <c r="K88" i="19"/>
  <c r="K87" i="19"/>
  <c r="K86" i="19"/>
  <c r="K85" i="19"/>
  <c r="K84" i="19"/>
  <c r="K83" i="19"/>
  <c r="K82" i="19"/>
  <c r="K81" i="19"/>
  <c r="K80" i="19"/>
  <c r="K79" i="19"/>
  <c r="K78" i="19"/>
  <c r="K77" i="19"/>
  <c r="K76" i="19"/>
  <c r="K75" i="19"/>
  <c r="K74" i="19"/>
  <c r="K73" i="19"/>
  <c r="K72" i="19"/>
  <c r="K71" i="19"/>
  <c r="K70" i="19"/>
  <c r="K69" i="19"/>
  <c r="K68" i="19"/>
  <c r="K67" i="19"/>
  <c r="K66" i="19"/>
  <c r="K65" i="19"/>
  <c r="K64" i="19"/>
  <c r="K63" i="19"/>
  <c r="K62" i="19"/>
  <c r="K61" i="19"/>
  <c r="K60" i="19"/>
  <c r="K59" i="19"/>
  <c r="K58" i="19"/>
  <c r="K57" i="19"/>
  <c r="K56" i="19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Y18" i="19"/>
  <c r="AB18" i="19" s="1"/>
  <c r="M111" i="19"/>
  <c r="M110" i="19"/>
  <c r="M109" i="19"/>
  <c r="M108" i="19"/>
  <c r="M107" i="19"/>
  <c r="M106" i="19"/>
  <c r="M105" i="19"/>
  <c r="M104" i="19"/>
  <c r="M103" i="19"/>
  <c r="M102" i="19"/>
  <c r="M101" i="19"/>
  <c r="M100" i="19"/>
  <c r="M99" i="19"/>
  <c r="M98" i="19"/>
  <c r="M97" i="19"/>
  <c r="M96" i="19"/>
  <c r="M95" i="19"/>
  <c r="M94" i="19"/>
  <c r="M93" i="19"/>
  <c r="M92" i="19"/>
  <c r="M91" i="19"/>
  <c r="M90" i="19"/>
  <c r="M89" i="19"/>
  <c r="M88" i="19"/>
  <c r="M87" i="19"/>
  <c r="M86" i="19"/>
  <c r="M85" i="19"/>
  <c r="M84" i="19"/>
  <c r="M83" i="19"/>
  <c r="M82" i="19"/>
  <c r="M81" i="19"/>
  <c r="M80" i="19"/>
  <c r="M79" i="19"/>
  <c r="M78" i="19"/>
  <c r="M77" i="19"/>
  <c r="M76" i="19"/>
  <c r="M75" i="19"/>
  <c r="M74" i="19"/>
  <c r="M73" i="19"/>
  <c r="M72" i="19"/>
  <c r="M71" i="19"/>
  <c r="M70" i="19"/>
  <c r="M69" i="19"/>
  <c r="M68" i="19"/>
  <c r="M67" i="19"/>
  <c r="M66" i="19"/>
  <c r="M65" i="19"/>
  <c r="M64" i="19"/>
  <c r="M63" i="19"/>
  <c r="M62" i="19"/>
  <c r="M61" i="19"/>
  <c r="M60" i="19"/>
  <c r="M59" i="19"/>
  <c r="M58" i="19"/>
  <c r="M57" i="19"/>
  <c r="M56" i="19"/>
  <c r="M55" i="19"/>
  <c r="M54" i="19"/>
  <c r="M53" i="19"/>
  <c r="M52" i="19"/>
  <c r="M51" i="19"/>
  <c r="M50" i="19"/>
  <c r="M49" i="19"/>
  <c r="M48" i="19"/>
  <c r="M47" i="19"/>
  <c r="M46" i="19"/>
  <c r="M45" i="19"/>
  <c r="M44" i="19"/>
  <c r="M43" i="19"/>
  <c r="M42" i="19"/>
  <c r="M41" i="19"/>
  <c r="M40" i="19"/>
  <c r="M39" i="19"/>
  <c r="M38" i="19"/>
  <c r="M37" i="19"/>
  <c r="M36" i="19"/>
  <c r="M35" i="19"/>
  <c r="M34" i="19"/>
  <c r="M33" i="19"/>
  <c r="M32" i="19"/>
  <c r="M31" i="19"/>
  <c r="M30" i="19"/>
  <c r="M29" i="19"/>
  <c r="M28" i="19"/>
  <c r="M27" i="19"/>
  <c r="M26" i="19"/>
  <c r="M25" i="19"/>
  <c r="M24" i="19"/>
  <c r="M23" i="19"/>
  <c r="M22" i="19"/>
  <c r="M21" i="19"/>
  <c r="M20" i="19"/>
  <c r="M19" i="19"/>
  <c r="O111" i="19"/>
  <c r="O110" i="19"/>
  <c r="O109" i="19"/>
  <c r="O108" i="19"/>
  <c r="O107" i="19"/>
  <c r="O106" i="19"/>
  <c r="O105" i="19"/>
  <c r="O104" i="19"/>
  <c r="O103" i="19"/>
  <c r="O102" i="19"/>
  <c r="O101" i="19"/>
  <c r="O100" i="19"/>
  <c r="O99" i="19"/>
  <c r="O98" i="19"/>
  <c r="O97" i="19"/>
  <c r="O96" i="19"/>
  <c r="O95" i="19"/>
  <c r="O94" i="19"/>
  <c r="O93" i="19"/>
  <c r="O92" i="19"/>
  <c r="O91" i="19"/>
  <c r="O90" i="19"/>
  <c r="O89" i="19"/>
  <c r="O88" i="19"/>
  <c r="O87" i="19"/>
  <c r="O86" i="19"/>
  <c r="O85" i="19"/>
  <c r="O84" i="19"/>
  <c r="O83" i="19"/>
  <c r="O82" i="19"/>
  <c r="O81" i="19"/>
  <c r="O80" i="19"/>
  <c r="O79" i="19"/>
  <c r="O78" i="19"/>
  <c r="O77" i="19"/>
  <c r="O76" i="19"/>
  <c r="O75" i="19"/>
  <c r="O74" i="19"/>
  <c r="O73" i="19"/>
  <c r="O72" i="19"/>
  <c r="O71" i="19"/>
  <c r="O70" i="19"/>
  <c r="O69" i="19"/>
  <c r="O68" i="19"/>
  <c r="O67" i="19"/>
  <c r="O66" i="19"/>
  <c r="O65" i="19"/>
  <c r="O64" i="19"/>
  <c r="O63" i="19"/>
  <c r="O62" i="19"/>
  <c r="O61" i="19"/>
  <c r="O60" i="19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O45" i="19"/>
  <c r="O44" i="19"/>
  <c r="O43" i="19"/>
  <c r="O42" i="19"/>
  <c r="O41" i="19"/>
  <c r="O40" i="19"/>
  <c r="O39" i="19"/>
  <c r="O38" i="19"/>
  <c r="O37" i="19"/>
  <c r="O36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O21" i="19"/>
  <c r="O20" i="19"/>
  <c r="O19" i="19"/>
  <c r="Q111" i="19"/>
  <c r="Q110" i="19"/>
  <c r="Q109" i="19"/>
  <c r="Q108" i="19"/>
  <c r="Q107" i="19"/>
  <c r="Q106" i="19"/>
  <c r="Q105" i="19"/>
  <c r="Q104" i="19"/>
  <c r="Q103" i="19"/>
  <c r="Q102" i="19"/>
  <c r="Q101" i="19"/>
  <c r="Q100" i="19"/>
  <c r="Q99" i="19"/>
  <c r="Q98" i="19"/>
  <c r="Q97" i="19"/>
  <c r="Q96" i="19"/>
  <c r="Q95" i="19"/>
  <c r="Q94" i="19"/>
  <c r="Q93" i="19"/>
  <c r="Q92" i="19"/>
  <c r="Q91" i="19"/>
  <c r="Q90" i="19"/>
  <c r="Q89" i="19"/>
  <c r="Q88" i="19"/>
  <c r="Q87" i="19"/>
  <c r="Q86" i="19"/>
  <c r="Q85" i="19"/>
  <c r="Q84" i="19"/>
  <c r="Q83" i="19"/>
  <c r="Q82" i="19"/>
  <c r="Q81" i="19"/>
  <c r="Q80" i="19"/>
  <c r="Q79" i="19"/>
  <c r="Q78" i="19"/>
  <c r="Q77" i="19"/>
  <c r="Q76" i="19"/>
  <c r="Q75" i="19"/>
  <c r="Q74" i="19"/>
  <c r="Q73" i="19"/>
  <c r="Q72" i="19"/>
  <c r="Q71" i="19"/>
  <c r="Q70" i="19"/>
  <c r="Q69" i="19"/>
  <c r="Q68" i="19"/>
  <c r="Q67" i="19"/>
  <c r="Q66" i="19"/>
  <c r="Q65" i="19"/>
  <c r="Q64" i="19"/>
  <c r="Q63" i="19"/>
  <c r="Q62" i="19"/>
  <c r="Q61" i="19"/>
  <c r="Q60" i="19"/>
  <c r="Q59" i="19"/>
  <c r="Q58" i="19"/>
  <c r="Q57" i="19"/>
  <c r="Q56" i="19"/>
  <c r="Q55" i="19"/>
  <c r="Q54" i="19"/>
  <c r="Q53" i="19"/>
  <c r="Q52" i="19"/>
  <c r="Q51" i="19"/>
  <c r="Q50" i="19"/>
  <c r="Q49" i="19"/>
  <c r="Q48" i="19"/>
  <c r="Q47" i="19"/>
  <c r="Q46" i="19"/>
  <c r="Q45" i="19"/>
  <c r="Q44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1" i="19"/>
  <c r="Q30" i="19"/>
  <c r="Q29" i="19"/>
  <c r="Q28" i="19"/>
  <c r="Q27" i="19"/>
  <c r="Q26" i="19"/>
  <c r="Q25" i="19"/>
  <c r="Q24" i="19"/>
  <c r="Q23" i="19"/>
  <c r="Q22" i="19"/>
  <c r="Q21" i="19"/>
  <c r="Q20" i="19"/>
  <c r="Q19" i="19"/>
  <c r="AJ111" i="19"/>
  <c r="AJ110" i="19"/>
  <c r="AJ109" i="19"/>
  <c r="AJ108" i="19"/>
  <c r="AJ107" i="19"/>
  <c r="AJ106" i="19"/>
  <c r="AJ105" i="19"/>
  <c r="AJ104" i="19"/>
  <c r="AJ103" i="19"/>
  <c r="AJ102" i="19"/>
  <c r="AJ101" i="19"/>
  <c r="AJ100" i="19"/>
  <c r="AJ99" i="19"/>
  <c r="AJ98" i="19"/>
  <c r="AJ97" i="19"/>
  <c r="AJ96" i="19"/>
  <c r="AJ95" i="19"/>
  <c r="AJ94" i="19"/>
  <c r="AJ93" i="19"/>
  <c r="AJ92" i="19"/>
  <c r="AJ91" i="19"/>
  <c r="AJ90" i="19"/>
  <c r="AJ89" i="19"/>
  <c r="AJ88" i="19"/>
  <c r="AJ87" i="19"/>
  <c r="AJ86" i="19"/>
  <c r="AJ85" i="19"/>
  <c r="AJ84" i="19"/>
  <c r="AJ83" i="19"/>
  <c r="AJ82" i="19"/>
  <c r="AJ81" i="19"/>
  <c r="AJ80" i="19"/>
  <c r="AJ79" i="19"/>
  <c r="AJ78" i="19"/>
  <c r="AJ77" i="19"/>
  <c r="AJ76" i="19"/>
  <c r="AJ75" i="19"/>
  <c r="AJ74" i="19"/>
  <c r="AJ73" i="19"/>
  <c r="AJ72" i="19"/>
  <c r="AJ71" i="19"/>
  <c r="AJ70" i="19"/>
  <c r="AJ69" i="19"/>
  <c r="AJ68" i="19"/>
  <c r="AJ67" i="19"/>
  <c r="AJ66" i="19"/>
  <c r="AJ65" i="19"/>
  <c r="AJ64" i="19"/>
  <c r="AJ63" i="19"/>
  <c r="AJ62" i="19"/>
  <c r="AJ61" i="19"/>
  <c r="AJ60" i="19"/>
  <c r="AJ59" i="19"/>
  <c r="AJ58" i="19"/>
  <c r="AJ57" i="19"/>
  <c r="AJ56" i="19"/>
  <c r="AJ55" i="19"/>
  <c r="AJ54" i="19"/>
  <c r="AJ53" i="19"/>
  <c r="AJ52" i="19"/>
  <c r="AJ51" i="19"/>
  <c r="AJ50" i="19"/>
  <c r="AJ49" i="19"/>
  <c r="AJ48" i="19"/>
  <c r="AJ47" i="19"/>
  <c r="AJ46" i="19"/>
  <c r="AJ45" i="19"/>
  <c r="AJ44" i="19"/>
  <c r="AJ43" i="19"/>
  <c r="AJ42" i="19"/>
  <c r="AJ41" i="19"/>
  <c r="AJ40" i="19"/>
  <c r="AJ39" i="19"/>
  <c r="AJ38" i="19"/>
  <c r="AJ37" i="19"/>
  <c r="AJ36" i="19"/>
  <c r="AJ35" i="19"/>
  <c r="AJ34" i="19"/>
  <c r="AJ33" i="19"/>
  <c r="AJ32" i="19"/>
  <c r="AJ31" i="19"/>
  <c r="AJ30" i="19"/>
  <c r="AJ29" i="19"/>
  <c r="AJ28" i="19"/>
  <c r="AJ27" i="19"/>
  <c r="AJ26" i="19"/>
  <c r="AJ25" i="19"/>
  <c r="AJ24" i="19"/>
  <c r="AJ23" i="19"/>
  <c r="AJ22" i="19"/>
  <c r="AJ21" i="19"/>
  <c r="AJ20" i="19"/>
  <c r="AJ19" i="19"/>
  <c r="AJ16" i="19"/>
  <c r="AJ15" i="19"/>
  <c r="AJ14" i="19"/>
  <c r="AJ13" i="19"/>
  <c r="Z13" i="19"/>
  <c r="AB13" i="19"/>
  <c r="AD13" i="19"/>
  <c r="AF13" i="19"/>
  <c r="AH13" i="19"/>
  <c r="AA14" i="19"/>
  <c r="AC14" i="19"/>
  <c r="AE14" i="19"/>
  <c r="AG14" i="19"/>
  <c r="AI14" i="19"/>
  <c r="AC16" i="19"/>
  <c r="Z17" i="19"/>
  <c r="AB17" i="19"/>
  <c r="AD17" i="19"/>
  <c r="AF17" i="19"/>
  <c r="AH17" i="19"/>
  <c r="AI17" i="19"/>
  <c r="Z18" i="19"/>
  <c r="AA18" i="19"/>
  <c r="AC18" i="19"/>
  <c r="AE18" i="19"/>
  <c r="AG18" i="19"/>
  <c r="AI18" i="19"/>
  <c r="Y19" i="19"/>
  <c r="AG19" i="19" s="1"/>
  <c r="Y20" i="19"/>
  <c r="AC20" i="19"/>
  <c r="AG20" i="19"/>
  <c r="Y21" i="19"/>
  <c r="AC21" i="19" s="1"/>
  <c r="AG21" i="19"/>
  <c r="Y22" i="19"/>
  <c r="AA22" i="19"/>
  <c r="AC22" i="19"/>
  <c r="AE22" i="19"/>
  <c r="AG22" i="19"/>
  <c r="AI22" i="19"/>
  <c r="Y23" i="19"/>
  <c r="Y24" i="19"/>
  <c r="AC24" i="19" s="1"/>
  <c r="AF24" i="19"/>
  <c r="Y25" i="19"/>
  <c r="AC25" i="19" s="1"/>
  <c r="AG25" i="19"/>
  <c r="Y26" i="19"/>
  <c r="AA26" i="19"/>
  <c r="AC26" i="19"/>
  <c r="AE26" i="19"/>
  <c r="AG26" i="19"/>
  <c r="AI26" i="19"/>
  <c r="Y27" i="19"/>
  <c r="AC27" i="19" s="1"/>
  <c r="AG27" i="19"/>
  <c r="Y28" i="19"/>
  <c r="AC28" i="19"/>
  <c r="AG28" i="19"/>
  <c r="Y29" i="19"/>
  <c r="AG29" i="19" s="1"/>
  <c r="Y30" i="19"/>
  <c r="Z30" i="19" s="1"/>
  <c r="AA30" i="19"/>
  <c r="AC30" i="19"/>
  <c r="AE30" i="19"/>
  <c r="AG30" i="19"/>
  <c r="AI30" i="19"/>
  <c r="Y31" i="19"/>
  <c r="AC31" i="19"/>
  <c r="AG31" i="19"/>
  <c r="Y32" i="19"/>
  <c r="Y33" i="19"/>
  <c r="AC33" i="19" s="1"/>
  <c r="AG33" i="19"/>
  <c r="Y34" i="19"/>
  <c r="AA34" i="19"/>
  <c r="AC34" i="19"/>
  <c r="AE34" i="19"/>
  <c r="AG34" i="19"/>
  <c r="AI34" i="19"/>
  <c r="Y35" i="19"/>
  <c r="AC35" i="19" s="1"/>
  <c r="AG35" i="19"/>
  <c r="Y36" i="19"/>
  <c r="AC36" i="19"/>
  <c r="AG36" i="19"/>
  <c r="Y37" i="19"/>
  <c r="AG37" i="19" s="1"/>
  <c r="Y38" i="19"/>
  <c r="Z38" i="19" s="1"/>
  <c r="AA38" i="19"/>
  <c r="AC38" i="19"/>
  <c r="AE38" i="19"/>
  <c r="AG38" i="19"/>
  <c r="AI38" i="19"/>
  <c r="Y39" i="19"/>
  <c r="AC39" i="19"/>
  <c r="AG39" i="19"/>
  <c r="Y40" i="19"/>
  <c r="Y41" i="19"/>
  <c r="AC41" i="19" s="1"/>
  <c r="AG41" i="19"/>
  <c r="Y42" i="19"/>
  <c r="AA42" i="19"/>
  <c r="AC42" i="19"/>
  <c r="AE42" i="19"/>
  <c r="AG42" i="19"/>
  <c r="AI42" i="19"/>
  <c r="Y43" i="19"/>
  <c r="AC43" i="19" s="1"/>
  <c r="AG43" i="19"/>
  <c r="Y44" i="19"/>
  <c r="AC44" i="19"/>
  <c r="AG44" i="19"/>
  <c r="Y45" i="19"/>
  <c r="AG45" i="19" s="1"/>
  <c r="Y46" i="19"/>
  <c r="Z46" i="19" s="1"/>
  <c r="AA46" i="19"/>
  <c r="AC46" i="19"/>
  <c r="AE46" i="19"/>
  <c r="AG46" i="19"/>
  <c r="AI46" i="19"/>
  <c r="Y47" i="19"/>
  <c r="AC47" i="19"/>
  <c r="AG47" i="19"/>
  <c r="Y48" i="19"/>
  <c r="Y49" i="19"/>
  <c r="AC49" i="19" s="1"/>
  <c r="AG49" i="19"/>
  <c r="Y50" i="19"/>
  <c r="AA50" i="19"/>
  <c r="AC50" i="19"/>
  <c r="AE50" i="19"/>
  <c r="AG50" i="19"/>
  <c r="AI50" i="19"/>
  <c r="Y51" i="19"/>
  <c r="AC51" i="19" s="1"/>
  <c r="Y52" i="19"/>
  <c r="AC52" i="19" s="1"/>
  <c r="Y53" i="19"/>
  <c r="AC53" i="19"/>
  <c r="AG53" i="19"/>
  <c r="Y54" i="19"/>
  <c r="AC54" i="19" s="1"/>
  <c r="AG54" i="19"/>
  <c r="Y55" i="19"/>
  <c r="AC55" i="19"/>
  <c r="AG55" i="19"/>
  <c r="Y56" i="19"/>
  <c r="Y57" i="19"/>
  <c r="AC57" i="19"/>
  <c r="AG57" i="19"/>
  <c r="Y58" i="19"/>
  <c r="AA58" i="19" s="1"/>
  <c r="AC58" i="19"/>
  <c r="AG58" i="19"/>
  <c r="Y59" i="19"/>
  <c r="AC59" i="19" s="1"/>
  <c r="Y60" i="19"/>
  <c r="AC60" i="19" s="1"/>
  <c r="AG60" i="19"/>
  <c r="Y61" i="19"/>
  <c r="AC61" i="19"/>
  <c r="AG61" i="19"/>
  <c r="Y62" i="19"/>
  <c r="AC62" i="19" s="1"/>
  <c r="Y63" i="19"/>
  <c r="AC63" i="19"/>
  <c r="AG63" i="19"/>
  <c r="Y64" i="19"/>
  <c r="Y65" i="19"/>
  <c r="AC65" i="19" s="1"/>
  <c r="AG65" i="19"/>
  <c r="Y66" i="19"/>
  <c r="AA66" i="19"/>
  <c r="AC66" i="19"/>
  <c r="AE66" i="19"/>
  <c r="AG66" i="19"/>
  <c r="AI66" i="19"/>
  <c r="Y67" i="19"/>
  <c r="AC67" i="19" s="1"/>
  <c r="Y68" i="19"/>
  <c r="AC68" i="19" s="1"/>
  <c r="Y69" i="19"/>
  <c r="AC69" i="19"/>
  <c r="AG69" i="19"/>
  <c r="Y70" i="19"/>
  <c r="AC70" i="19" s="1"/>
  <c r="AG70" i="19"/>
  <c r="Y71" i="19"/>
  <c r="AC71" i="19"/>
  <c r="AG71" i="19"/>
  <c r="Y72" i="19"/>
  <c r="Y73" i="19"/>
  <c r="AC73" i="19"/>
  <c r="AG73" i="19"/>
  <c r="Y74" i="19"/>
  <c r="AA74" i="19" s="1"/>
  <c r="AC74" i="19"/>
  <c r="AG74" i="19"/>
  <c r="Y75" i="19"/>
  <c r="AC75" i="19" s="1"/>
  <c r="Y76" i="19"/>
  <c r="AC76" i="19" s="1"/>
  <c r="AG76" i="19"/>
  <c r="Y77" i="19"/>
  <c r="AC77" i="19"/>
  <c r="AG77" i="19"/>
  <c r="Y78" i="19"/>
  <c r="AC78" i="19" s="1"/>
  <c r="Y79" i="19"/>
  <c r="AC79" i="19"/>
  <c r="AG79" i="19"/>
  <c r="Y80" i="19"/>
  <c r="Y81" i="19"/>
  <c r="AC81" i="19" s="1"/>
  <c r="AE81" i="19"/>
  <c r="AI81" i="19"/>
  <c r="Y82" i="19"/>
  <c r="Z82" i="19"/>
  <c r="AA82" i="19"/>
  <c r="AB82" i="19"/>
  <c r="AC82" i="19"/>
  <c r="AD82" i="19"/>
  <c r="AE82" i="19"/>
  <c r="AF82" i="19"/>
  <c r="AG82" i="19"/>
  <c r="AH82" i="19"/>
  <c r="AI82" i="19"/>
  <c r="Y83" i="19"/>
  <c r="AC83" i="19" s="1"/>
  <c r="Y84" i="19"/>
  <c r="AC84" i="19"/>
  <c r="AG84" i="19"/>
  <c r="Y85" i="19"/>
  <c r="AC85" i="19" s="1"/>
  <c r="AE85" i="19"/>
  <c r="AI85" i="19"/>
  <c r="Y86" i="19"/>
  <c r="Z86" i="19" s="1"/>
  <c r="AA86" i="19"/>
  <c r="AC86" i="19"/>
  <c r="AE86" i="19"/>
  <c r="AG86" i="19"/>
  <c r="AI86" i="19"/>
  <c r="Y87" i="19"/>
  <c r="AC87" i="19"/>
  <c r="AG87" i="19"/>
  <c r="Y88" i="19"/>
  <c r="AC88" i="19" s="1"/>
  <c r="Y89" i="19"/>
  <c r="Z89" i="19" s="1"/>
  <c r="AC89" i="19"/>
  <c r="AG89" i="19"/>
  <c r="Y90" i="19"/>
  <c r="Z90" i="19" s="1"/>
  <c r="AA90" i="19"/>
  <c r="AC90" i="19"/>
  <c r="AE90" i="19"/>
  <c r="AG90" i="19"/>
  <c r="AI90" i="19"/>
  <c r="Y91" i="19"/>
  <c r="AC91" i="19" s="1"/>
  <c r="AG91" i="19"/>
  <c r="Y92" i="19"/>
  <c r="AC92" i="19"/>
  <c r="AG92" i="19"/>
  <c r="Y93" i="19"/>
  <c r="Z93" i="19" s="1"/>
  <c r="AG93" i="19"/>
  <c r="Y94" i="19"/>
  <c r="Z94" i="19" s="1"/>
  <c r="AA94" i="19"/>
  <c r="AC94" i="19"/>
  <c r="AE94" i="19"/>
  <c r="AG94" i="19"/>
  <c r="AI94" i="19"/>
  <c r="Y95" i="19"/>
  <c r="AC95" i="19"/>
  <c r="AG95" i="19"/>
  <c r="Y96" i="19"/>
  <c r="AC96" i="19" s="1"/>
  <c r="Y97" i="19"/>
  <c r="Z97" i="19" s="1"/>
  <c r="AC97" i="19"/>
  <c r="AG97" i="19"/>
  <c r="Y98" i="19"/>
  <c r="Z98" i="19" s="1"/>
  <c r="AA98" i="19"/>
  <c r="AC98" i="19"/>
  <c r="AE98" i="19"/>
  <c r="AG98" i="19"/>
  <c r="AI98" i="19"/>
  <c r="Y99" i="19"/>
  <c r="AC99" i="19" s="1"/>
  <c r="AG99" i="19"/>
  <c r="Y100" i="19"/>
  <c r="AC100" i="19"/>
  <c r="AG100" i="19"/>
  <c r="Y101" i="19"/>
  <c r="Z101" i="19" s="1"/>
  <c r="AG101" i="19"/>
  <c r="Y102" i="19"/>
  <c r="Z102" i="19" s="1"/>
  <c r="AA102" i="19"/>
  <c r="AC102" i="19"/>
  <c r="AE102" i="19"/>
  <c r="AG102" i="19"/>
  <c r="AI102" i="19"/>
  <c r="Y103" i="19"/>
  <c r="AC103" i="19"/>
  <c r="AG103" i="19"/>
  <c r="Y104" i="19"/>
  <c r="AC104" i="19" s="1"/>
  <c r="Y105" i="19"/>
  <c r="Z105" i="19" s="1"/>
  <c r="AG105" i="19"/>
  <c r="Y106" i="19"/>
  <c r="Z106" i="19" s="1"/>
  <c r="AC106" i="19"/>
  <c r="AG106" i="19"/>
  <c r="Y107" i="19"/>
  <c r="Z107" i="19" s="1"/>
  <c r="AG107" i="19"/>
  <c r="Y108" i="19"/>
  <c r="Z108" i="19" s="1"/>
  <c r="AA108" i="19"/>
  <c r="AC108" i="19"/>
  <c r="AE108" i="19"/>
  <c r="AG108" i="19"/>
  <c r="AI108" i="19"/>
  <c r="Y109" i="19"/>
  <c r="Z109" i="19" s="1"/>
  <c r="AC109" i="19"/>
  <c r="AG109" i="19"/>
  <c r="Y110" i="19"/>
  <c r="Z110" i="19" s="1"/>
  <c r="AG110" i="19"/>
  <c r="Y111" i="19"/>
  <c r="Z111" i="19" s="1"/>
  <c r="AC111" i="19"/>
  <c r="AG111" i="19"/>
  <c r="AI12" i="19"/>
  <c r="AH12" i="19"/>
  <c r="AG12" i="19"/>
  <c r="AE12" i="19"/>
  <c r="AC12" i="19"/>
  <c r="AA12" i="19"/>
  <c r="V111" i="19"/>
  <c r="U111" i="19"/>
  <c r="S111" i="19"/>
  <c r="V110" i="19"/>
  <c r="U110" i="19"/>
  <c r="S110" i="19"/>
  <c r="V109" i="19"/>
  <c r="U109" i="19"/>
  <c r="S109" i="19"/>
  <c r="V108" i="19"/>
  <c r="U108" i="19"/>
  <c r="S108" i="19"/>
  <c r="V107" i="19"/>
  <c r="U107" i="19"/>
  <c r="S107" i="19"/>
  <c r="V106" i="19"/>
  <c r="U106" i="19"/>
  <c r="S106" i="19"/>
  <c r="V105" i="19"/>
  <c r="U105" i="19"/>
  <c r="S105" i="19"/>
  <c r="V104" i="19"/>
  <c r="U104" i="19"/>
  <c r="S104" i="19"/>
  <c r="V103" i="19"/>
  <c r="U103" i="19"/>
  <c r="S103" i="19"/>
  <c r="V102" i="19"/>
  <c r="U102" i="19"/>
  <c r="S102" i="19"/>
  <c r="V101" i="19"/>
  <c r="U101" i="19"/>
  <c r="S101" i="19"/>
  <c r="V100" i="19"/>
  <c r="U100" i="19"/>
  <c r="S100" i="19"/>
  <c r="V99" i="19"/>
  <c r="U99" i="19"/>
  <c r="S99" i="19"/>
  <c r="V98" i="19"/>
  <c r="U98" i="19"/>
  <c r="S98" i="19"/>
  <c r="V97" i="19"/>
  <c r="U97" i="19"/>
  <c r="S97" i="19"/>
  <c r="V96" i="19"/>
  <c r="U96" i="19"/>
  <c r="S96" i="19"/>
  <c r="V95" i="19"/>
  <c r="U95" i="19"/>
  <c r="S95" i="19"/>
  <c r="V94" i="19"/>
  <c r="U94" i="19"/>
  <c r="S94" i="19"/>
  <c r="V93" i="19"/>
  <c r="U93" i="19"/>
  <c r="S93" i="19"/>
  <c r="V92" i="19"/>
  <c r="U92" i="19"/>
  <c r="S92" i="19"/>
  <c r="V91" i="19"/>
  <c r="U91" i="19"/>
  <c r="S91" i="19"/>
  <c r="V90" i="19"/>
  <c r="U90" i="19"/>
  <c r="S90" i="19"/>
  <c r="V89" i="19"/>
  <c r="U89" i="19"/>
  <c r="S89" i="19"/>
  <c r="V88" i="19"/>
  <c r="U88" i="19"/>
  <c r="S88" i="19"/>
  <c r="V87" i="19"/>
  <c r="U87" i="19"/>
  <c r="S87" i="19"/>
  <c r="V86" i="19"/>
  <c r="U86" i="19"/>
  <c r="S86" i="19"/>
  <c r="V85" i="19"/>
  <c r="U85" i="19"/>
  <c r="S85" i="19"/>
  <c r="V84" i="19"/>
  <c r="U84" i="19"/>
  <c r="S84" i="19"/>
  <c r="V83" i="19"/>
  <c r="U83" i="19"/>
  <c r="S83" i="19"/>
  <c r="V82" i="19"/>
  <c r="U82" i="19"/>
  <c r="S82" i="19"/>
  <c r="V81" i="19"/>
  <c r="U81" i="19"/>
  <c r="S81" i="19"/>
  <c r="V80" i="19"/>
  <c r="U80" i="19"/>
  <c r="S80" i="19"/>
  <c r="V79" i="19"/>
  <c r="U79" i="19"/>
  <c r="S79" i="19"/>
  <c r="V78" i="19"/>
  <c r="U78" i="19"/>
  <c r="S78" i="19"/>
  <c r="V77" i="19"/>
  <c r="U77" i="19"/>
  <c r="S77" i="19"/>
  <c r="V76" i="19"/>
  <c r="U76" i="19"/>
  <c r="S76" i="19"/>
  <c r="V75" i="19"/>
  <c r="U75" i="19"/>
  <c r="S75" i="19"/>
  <c r="V74" i="19"/>
  <c r="U74" i="19"/>
  <c r="S74" i="19"/>
  <c r="V73" i="19"/>
  <c r="U73" i="19"/>
  <c r="S73" i="19"/>
  <c r="V72" i="19"/>
  <c r="U72" i="19"/>
  <c r="S72" i="19"/>
  <c r="V71" i="19"/>
  <c r="U71" i="19"/>
  <c r="S71" i="19"/>
  <c r="V70" i="19"/>
  <c r="U70" i="19"/>
  <c r="S70" i="19"/>
  <c r="V69" i="19"/>
  <c r="U69" i="19"/>
  <c r="S69" i="19"/>
  <c r="V68" i="19"/>
  <c r="U68" i="19"/>
  <c r="S68" i="19"/>
  <c r="V67" i="19"/>
  <c r="U67" i="19"/>
  <c r="S67" i="19"/>
  <c r="V66" i="19"/>
  <c r="U66" i="19"/>
  <c r="S66" i="19"/>
  <c r="V65" i="19"/>
  <c r="U65" i="19"/>
  <c r="S65" i="19"/>
  <c r="V64" i="19"/>
  <c r="U64" i="19"/>
  <c r="S64" i="19"/>
  <c r="V63" i="19"/>
  <c r="U63" i="19"/>
  <c r="S63" i="19"/>
  <c r="V62" i="19"/>
  <c r="U62" i="19"/>
  <c r="S62" i="19"/>
  <c r="V61" i="19"/>
  <c r="U61" i="19"/>
  <c r="S61" i="19"/>
  <c r="V60" i="19"/>
  <c r="U60" i="19"/>
  <c r="S60" i="19"/>
  <c r="V59" i="19"/>
  <c r="U59" i="19"/>
  <c r="S59" i="19"/>
  <c r="V58" i="19"/>
  <c r="U58" i="19"/>
  <c r="S58" i="19"/>
  <c r="V57" i="19"/>
  <c r="U57" i="19"/>
  <c r="S57" i="19"/>
  <c r="V56" i="19"/>
  <c r="U56" i="19"/>
  <c r="S56" i="19"/>
  <c r="V55" i="19"/>
  <c r="U55" i="19"/>
  <c r="S55" i="19"/>
  <c r="V54" i="19"/>
  <c r="U54" i="19"/>
  <c r="S54" i="19"/>
  <c r="V53" i="19"/>
  <c r="U53" i="19"/>
  <c r="S53" i="19"/>
  <c r="V52" i="19"/>
  <c r="U52" i="19"/>
  <c r="S52" i="19"/>
  <c r="V51" i="19"/>
  <c r="U51" i="19"/>
  <c r="S51" i="19"/>
  <c r="V50" i="19"/>
  <c r="U50" i="19"/>
  <c r="S50" i="19"/>
  <c r="V49" i="19"/>
  <c r="U49" i="19"/>
  <c r="S49" i="19"/>
  <c r="V48" i="19"/>
  <c r="U48" i="19"/>
  <c r="S48" i="19"/>
  <c r="V47" i="19"/>
  <c r="U47" i="19"/>
  <c r="S47" i="19"/>
  <c r="V46" i="19"/>
  <c r="U46" i="19"/>
  <c r="S46" i="19"/>
  <c r="V45" i="19"/>
  <c r="U45" i="19"/>
  <c r="S45" i="19"/>
  <c r="V44" i="19"/>
  <c r="U44" i="19"/>
  <c r="S44" i="19"/>
  <c r="V43" i="19"/>
  <c r="U43" i="19"/>
  <c r="S43" i="19"/>
  <c r="V42" i="19"/>
  <c r="U42" i="19"/>
  <c r="S42" i="19"/>
  <c r="V41" i="19"/>
  <c r="U41" i="19"/>
  <c r="S41" i="19"/>
  <c r="V40" i="19"/>
  <c r="U40" i="19"/>
  <c r="S40" i="19"/>
  <c r="V39" i="19"/>
  <c r="U39" i="19"/>
  <c r="S39" i="19"/>
  <c r="V38" i="19"/>
  <c r="U38" i="19"/>
  <c r="S38" i="19"/>
  <c r="V37" i="19"/>
  <c r="U37" i="19"/>
  <c r="S37" i="19"/>
  <c r="V36" i="19"/>
  <c r="U36" i="19"/>
  <c r="S36" i="19"/>
  <c r="V35" i="19"/>
  <c r="U35" i="19"/>
  <c r="S35" i="19"/>
  <c r="V34" i="19"/>
  <c r="U34" i="19"/>
  <c r="S34" i="19"/>
  <c r="V33" i="19"/>
  <c r="U33" i="19"/>
  <c r="S33" i="19"/>
  <c r="V32" i="19"/>
  <c r="U32" i="19"/>
  <c r="S32" i="19"/>
  <c r="V31" i="19"/>
  <c r="U31" i="19"/>
  <c r="S31" i="19"/>
  <c r="V30" i="19"/>
  <c r="U30" i="19"/>
  <c r="S30" i="19"/>
  <c r="V29" i="19"/>
  <c r="U29" i="19"/>
  <c r="S29" i="19"/>
  <c r="V28" i="19"/>
  <c r="U28" i="19"/>
  <c r="S28" i="19"/>
  <c r="V27" i="19"/>
  <c r="U27" i="19"/>
  <c r="S27" i="19"/>
  <c r="V26" i="19"/>
  <c r="U26" i="19"/>
  <c r="S26" i="19"/>
  <c r="V25" i="19"/>
  <c r="U25" i="19"/>
  <c r="S25" i="19"/>
  <c r="V24" i="19"/>
  <c r="U24" i="19"/>
  <c r="S24" i="19"/>
  <c r="V23" i="19"/>
  <c r="U23" i="19"/>
  <c r="S23" i="19"/>
  <c r="V22" i="19"/>
  <c r="U22" i="19"/>
  <c r="S22" i="19"/>
  <c r="V21" i="19"/>
  <c r="U21" i="19"/>
  <c r="S21" i="19"/>
  <c r="V20" i="19"/>
  <c r="U20" i="19"/>
  <c r="S20" i="19"/>
  <c r="V19" i="19"/>
  <c r="U19" i="19"/>
  <c r="S19" i="19"/>
  <c r="A8" i="18"/>
  <c r="E8" i="18"/>
  <c r="G8" i="18"/>
  <c r="K8" i="18"/>
  <c r="C8" i="18"/>
  <c r="I8" i="18"/>
  <c r="M8" i="18"/>
  <c r="K14" i="19"/>
  <c r="O12" i="19"/>
  <c r="K18" i="19"/>
  <c r="I14" i="19"/>
  <c r="I12" i="19"/>
  <c r="O14" i="19"/>
  <c r="T18" i="21" l="1"/>
  <c r="V19" i="21"/>
  <c r="U19" i="21"/>
  <c r="S19" i="21"/>
  <c r="T19" i="21" s="1"/>
  <c r="V20" i="21"/>
  <c r="U20" i="21"/>
  <c r="S20" i="21"/>
  <c r="T20" i="21" s="1"/>
  <c r="V21" i="21"/>
  <c r="U21" i="21"/>
  <c r="S21" i="21"/>
  <c r="T21" i="21" s="1"/>
  <c r="V22" i="21"/>
  <c r="U22" i="21"/>
  <c r="S22" i="21"/>
  <c r="T22" i="21" s="1"/>
  <c r="V23" i="21"/>
  <c r="U23" i="21"/>
  <c r="S23" i="21"/>
  <c r="T23" i="21" s="1"/>
  <c r="V24" i="21"/>
  <c r="U24" i="21"/>
  <c r="S24" i="21"/>
  <c r="T24" i="21" s="1"/>
  <c r="V25" i="21"/>
  <c r="U25" i="21"/>
  <c r="S25" i="21"/>
  <c r="T25" i="21" s="1"/>
  <c r="V26" i="21"/>
  <c r="U26" i="21"/>
  <c r="S26" i="21"/>
  <c r="T26" i="21" s="1"/>
  <c r="V27" i="21"/>
  <c r="U27" i="21"/>
  <c r="S27" i="21"/>
  <c r="T27" i="21" s="1"/>
  <c r="V28" i="21"/>
  <c r="U28" i="21"/>
  <c r="S28" i="21"/>
  <c r="T28" i="21" s="1"/>
  <c r="V29" i="21"/>
  <c r="U29" i="21"/>
  <c r="S29" i="21"/>
  <c r="T29" i="21" s="1"/>
  <c r="S16" i="21"/>
  <c r="U16" i="21"/>
  <c r="V16" i="21"/>
  <c r="T16" i="21"/>
  <c r="T15" i="21"/>
  <c r="T14" i="21"/>
  <c r="T13" i="21"/>
  <c r="AC110" i="19"/>
  <c r="AC107" i="19"/>
  <c r="AC105" i="19"/>
  <c r="AG104" i="19"/>
  <c r="AC101" i="19"/>
  <c r="AH98" i="19"/>
  <c r="AF98" i="19"/>
  <c r="AD98" i="19"/>
  <c r="AB98" i="19"/>
  <c r="AI97" i="19"/>
  <c r="AE97" i="19"/>
  <c r="AA97" i="19"/>
  <c r="AG96" i="19"/>
  <c r="AC93" i="19"/>
  <c r="AH90" i="19"/>
  <c r="AF90" i="19"/>
  <c r="AD90" i="19"/>
  <c r="AB90" i="19"/>
  <c r="AI89" i="19"/>
  <c r="AE89" i="19"/>
  <c r="AA89" i="19"/>
  <c r="AG88" i="19"/>
  <c r="AG85" i="19"/>
  <c r="AG81" i="19"/>
  <c r="AC80" i="19"/>
  <c r="AG80" i="19"/>
  <c r="AG78" i="19"/>
  <c r="AI74" i="19"/>
  <c r="AE74" i="19"/>
  <c r="Z73" i="19"/>
  <c r="AA73" i="19"/>
  <c r="AE73" i="19"/>
  <c r="AI73" i="19"/>
  <c r="AG68" i="19"/>
  <c r="Z66" i="19"/>
  <c r="AB66" i="19"/>
  <c r="AD66" i="19"/>
  <c r="AF66" i="19"/>
  <c r="AH66" i="19"/>
  <c r="AC64" i="19"/>
  <c r="AG64" i="19"/>
  <c r="AG62" i="19"/>
  <c r="AI58" i="19"/>
  <c r="AE58" i="19"/>
  <c r="Z57" i="19"/>
  <c r="AA57" i="19"/>
  <c r="AE57" i="19"/>
  <c r="AI57" i="19"/>
  <c r="AG52" i="19"/>
  <c r="Z50" i="19"/>
  <c r="AB50" i="19"/>
  <c r="AD50" i="19"/>
  <c r="AF50" i="19"/>
  <c r="AH50" i="19"/>
  <c r="AC48" i="19"/>
  <c r="AG48" i="19"/>
  <c r="Z42" i="19"/>
  <c r="AB42" i="19"/>
  <c r="AD42" i="19"/>
  <c r="AF42" i="19"/>
  <c r="AH42" i="19"/>
  <c r="AC40" i="19"/>
  <c r="AG40" i="19"/>
  <c r="Z34" i="19"/>
  <c r="AB34" i="19"/>
  <c r="AD34" i="19"/>
  <c r="AF34" i="19"/>
  <c r="AH34" i="19"/>
  <c r="AC32" i="19"/>
  <c r="AG32" i="19"/>
  <c r="Z26" i="19"/>
  <c r="AB26" i="19"/>
  <c r="AD26" i="19"/>
  <c r="AF26" i="19"/>
  <c r="AH26" i="19"/>
  <c r="AH24" i="19"/>
  <c r="Z22" i="19"/>
  <c r="AB22" i="19"/>
  <c r="AD22" i="19"/>
  <c r="AF22" i="19"/>
  <c r="AH22" i="19"/>
  <c r="AA20" i="19"/>
  <c r="AE20" i="19"/>
  <c r="AI20" i="19"/>
  <c r="Z81" i="19"/>
  <c r="AA81" i="19"/>
  <c r="Z74" i="19"/>
  <c r="AB74" i="19"/>
  <c r="AD74" i="19"/>
  <c r="AF74" i="19"/>
  <c r="AH74" i="19"/>
  <c r="AC72" i="19"/>
  <c r="AG72" i="19"/>
  <c r="Z65" i="19"/>
  <c r="AA65" i="19"/>
  <c r="AE65" i="19"/>
  <c r="AI65" i="19"/>
  <c r="Z58" i="19"/>
  <c r="AB58" i="19"/>
  <c r="AD58" i="19"/>
  <c r="AF58" i="19"/>
  <c r="AH58" i="19"/>
  <c r="AC56" i="19"/>
  <c r="AG56" i="19"/>
  <c r="Z49" i="19"/>
  <c r="AA49" i="19"/>
  <c r="AE49" i="19"/>
  <c r="AI49" i="19"/>
  <c r="Z45" i="19"/>
  <c r="AC45" i="19"/>
  <c r="Z41" i="19"/>
  <c r="AA41" i="19"/>
  <c r="AE41" i="19"/>
  <c r="AI41" i="19"/>
  <c r="Z37" i="19"/>
  <c r="AC37" i="19"/>
  <c r="Z33" i="19"/>
  <c r="AA33" i="19"/>
  <c r="AE33" i="19"/>
  <c r="AI33" i="19"/>
  <c r="Z29" i="19"/>
  <c r="AC29" i="19"/>
  <c r="Z25" i="19"/>
  <c r="AA25" i="19"/>
  <c r="AE25" i="19"/>
  <c r="AI25" i="19"/>
  <c r="AA24" i="19"/>
  <c r="AE24" i="19"/>
  <c r="AG24" i="19"/>
  <c r="AI24" i="19"/>
  <c r="Z21" i="19"/>
  <c r="AA21" i="19"/>
  <c r="AE21" i="19"/>
  <c r="AI21" i="19"/>
  <c r="AH18" i="19"/>
  <c r="AF18" i="19"/>
  <c r="AD18" i="19"/>
  <c r="AA19" i="21"/>
  <c r="AC19" i="21"/>
  <c r="AE19" i="21"/>
  <c r="AG19" i="21"/>
  <c r="AA20" i="21"/>
  <c r="AC20" i="21"/>
  <c r="AE20" i="21"/>
  <c r="AG20" i="21"/>
  <c r="AA21" i="21"/>
  <c r="AC21" i="21"/>
  <c r="AE21" i="21"/>
  <c r="AG21" i="21"/>
  <c r="AA22" i="21"/>
  <c r="AC22" i="21"/>
  <c r="AE22" i="21"/>
  <c r="AG22" i="21"/>
  <c r="AA23" i="21"/>
  <c r="AC23" i="21"/>
  <c r="AE23" i="21"/>
  <c r="AG23" i="21"/>
  <c r="AA24" i="21"/>
  <c r="AC24" i="21"/>
  <c r="AE24" i="21"/>
  <c r="AG24" i="21"/>
  <c r="AA25" i="21"/>
  <c r="AC25" i="21"/>
  <c r="AE25" i="21"/>
  <c r="AG25" i="21"/>
  <c r="AA26" i="21"/>
  <c r="AC26" i="21"/>
  <c r="AE26" i="21"/>
  <c r="AG26" i="21"/>
  <c r="AA27" i="21"/>
  <c r="AC27" i="21"/>
  <c r="AE27" i="21"/>
  <c r="AG27" i="21"/>
  <c r="AA28" i="21"/>
  <c r="AC28" i="21"/>
  <c r="AE28" i="21"/>
  <c r="AG28" i="21"/>
  <c r="AA29" i="21"/>
  <c r="AC29" i="21"/>
  <c r="AE29" i="21"/>
  <c r="AG29" i="21"/>
  <c r="AA30" i="21"/>
  <c r="AC30" i="21"/>
  <c r="AE30" i="21"/>
  <c r="AG30" i="21"/>
  <c r="Z95" i="21"/>
  <c r="AB95" i="21"/>
  <c r="AD95" i="21"/>
  <c r="AF95" i="21"/>
  <c r="AH95" i="21"/>
  <c r="AI96" i="21"/>
  <c r="AG96" i="21"/>
  <c r="AE96" i="21"/>
  <c r="AC96" i="21"/>
  <c r="AA96" i="21"/>
  <c r="Z97" i="21"/>
  <c r="AD97" i="21"/>
  <c r="AI98" i="21"/>
  <c r="AG98" i="21"/>
  <c r="AE98" i="21"/>
  <c r="AC98" i="21"/>
  <c r="AA98" i="21"/>
  <c r="Z99" i="21"/>
  <c r="AD99" i="21"/>
  <c r="AI100" i="21"/>
  <c r="AG100" i="21"/>
  <c r="AE100" i="21"/>
  <c r="AC100" i="21"/>
  <c r="AA100" i="21"/>
  <c r="Z101" i="21"/>
  <c r="AD101" i="21"/>
  <c r="AI102" i="21"/>
  <c r="AG102" i="21"/>
  <c r="AE102" i="21"/>
  <c r="AC102" i="21"/>
  <c r="AA102" i="21"/>
  <c r="AI97" i="21"/>
  <c r="AG97" i="21"/>
  <c r="AE97" i="21"/>
  <c r="AC97" i="21"/>
  <c r="AA97" i="21"/>
  <c r="AI99" i="21"/>
  <c r="AG99" i="21"/>
  <c r="AE99" i="21"/>
  <c r="AC99" i="21"/>
  <c r="AA99" i="21"/>
  <c r="AI101" i="21"/>
  <c r="AG101" i="21"/>
  <c r="AE101" i="21"/>
  <c r="AC101" i="21"/>
  <c r="AA101" i="21"/>
  <c r="AA103" i="21"/>
  <c r="AC103" i="21"/>
  <c r="AE103" i="21"/>
  <c r="AG103" i="21"/>
  <c r="AA104" i="21"/>
  <c r="AC104" i="21"/>
  <c r="AE104" i="21"/>
  <c r="AG104" i="21"/>
  <c r="AA105" i="21"/>
  <c r="AC105" i="21"/>
  <c r="AE105" i="21"/>
  <c r="AG105" i="21"/>
  <c r="AA106" i="21"/>
  <c r="AC106" i="21"/>
  <c r="AE106" i="21"/>
  <c r="AG106" i="21"/>
  <c r="AA107" i="21"/>
  <c r="AC107" i="21"/>
  <c r="AE107" i="21"/>
  <c r="AG107" i="21"/>
  <c r="AA108" i="21"/>
  <c r="AC108" i="21"/>
  <c r="AE108" i="21"/>
  <c r="AG108" i="21"/>
  <c r="AA109" i="21"/>
  <c r="AC109" i="21"/>
  <c r="AE109" i="21"/>
  <c r="AG109" i="21"/>
  <c r="AA110" i="21"/>
  <c r="AC110" i="21"/>
  <c r="AE110" i="21"/>
  <c r="AG110" i="21"/>
  <c r="AA111" i="21"/>
  <c r="AC111" i="21"/>
  <c r="AE111" i="21"/>
  <c r="AG111" i="21"/>
  <c r="AH14" i="19"/>
  <c r="AD14" i="19"/>
  <c r="AB12" i="19"/>
  <c r="Z78" i="19"/>
  <c r="AB78" i="19"/>
  <c r="AD78" i="19"/>
  <c r="AF78" i="19"/>
  <c r="AH78" i="19"/>
  <c r="Z70" i="19"/>
  <c r="AB70" i="19"/>
  <c r="AD70" i="19"/>
  <c r="AF70" i="19"/>
  <c r="AH70" i="19"/>
  <c r="Z62" i="19"/>
  <c r="AB62" i="19"/>
  <c r="AD62" i="19"/>
  <c r="AF62" i="19"/>
  <c r="AH62" i="19"/>
  <c r="Z54" i="19"/>
  <c r="AB54" i="19"/>
  <c r="AD54" i="19"/>
  <c r="AF54" i="19"/>
  <c r="AH54" i="19"/>
  <c r="AI111" i="19"/>
  <c r="AE111" i="19"/>
  <c r="AA111" i="19"/>
  <c r="AI110" i="19"/>
  <c r="AE110" i="19"/>
  <c r="AA110" i="19"/>
  <c r="AH108" i="19"/>
  <c r="AF108" i="19"/>
  <c r="AD108" i="19"/>
  <c r="AB108" i="19"/>
  <c r="AI107" i="19"/>
  <c r="AE107" i="19"/>
  <c r="AA107" i="19"/>
  <c r="AI106" i="19"/>
  <c r="AE106" i="19"/>
  <c r="AA106" i="19"/>
  <c r="AH102" i="19"/>
  <c r="AF102" i="19"/>
  <c r="AD102" i="19"/>
  <c r="AB102" i="19"/>
  <c r="AI101" i="19"/>
  <c r="AE101" i="19"/>
  <c r="AA101" i="19"/>
  <c r="AH94" i="19"/>
  <c r="AF94" i="19"/>
  <c r="AD94" i="19"/>
  <c r="AB94" i="19"/>
  <c r="AI93" i="19"/>
  <c r="AE93" i="19"/>
  <c r="AA93" i="19"/>
  <c r="AH86" i="19"/>
  <c r="AF86" i="19"/>
  <c r="AD86" i="19"/>
  <c r="AB86" i="19"/>
  <c r="Z85" i="19"/>
  <c r="AA85" i="19"/>
  <c r="AG83" i="19"/>
  <c r="AI78" i="19"/>
  <c r="AE78" i="19"/>
  <c r="AA78" i="19"/>
  <c r="Z77" i="19"/>
  <c r="AA77" i="19"/>
  <c r="AE77" i="19"/>
  <c r="AI77" i="19"/>
  <c r="AG75" i="19"/>
  <c r="AI70" i="19"/>
  <c r="AE70" i="19"/>
  <c r="AA70" i="19"/>
  <c r="Z69" i="19"/>
  <c r="AA69" i="19"/>
  <c r="AE69" i="19"/>
  <c r="AI69" i="19"/>
  <c r="AG67" i="19"/>
  <c r="AI62" i="19"/>
  <c r="AE62" i="19"/>
  <c r="AA62" i="19"/>
  <c r="Z61" i="19"/>
  <c r="AA61" i="19"/>
  <c r="AE61" i="19"/>
  <c r="AI61" i="19"/>
  <c r="AG59" i="19"/>
  <c r="AI54" i="19"/>
  <c r="AE54" i="19"/>
  <c r="AA54" i="19"/>
  <c r="Z53" i="19"/>
  <c r="AA53" i="19"/>
  <c r="AE53" i="19"/>
  <c r="AI53" i="19"/>
  <c r="AG51" i="19"/>
  <c r="AD12" i="19"/>
  <c r="AH46" i="19"/>
  <c r="AF46" i="19"/>
  <c r="AD46" i="19"/>
  <c r="AB46" i="19"/>
  <c r="AI45" i="19"/>
  <c r="AE45" i="19"/>
  <c r="AA45" i="19"/>
  <c r="AH38" i="19"/>
  <c r="AF38" i="19"/>
  <c r="AD38" i="19"/>
  <c r="AB38" i="19"/>
  <c r="AI37" i="19"/>
  <c r="AE37" i="19"/>
  <c r="AA37" i="19"/>
  <c r="AH30" i="19"/>
  <c r="AF30" i="19"/>
  <c r="AD30" i="19"/>
  <c r="AB30" i="19"/>
  <c r="AI29" i="19"/>
  <c r="AE29" i="19"/>
  <c r="AA29" i="19"/>
  <c r="AH16" i="21"/>
  <c r="AF16" i="21"/>
  <c r="AD16" i="21"/>
  <c r="AB16" i="21"/>
  <c r="AH14" i="21"/>
  <c r="AF14" i="21"/>
  <c r="AD14" i="21"/>
  <c r="AB14" i="21"/>
  <c r="T18" i="19"/>
  <c r="Z104" i="19"/>
  <c r="AB104" i="19"/>
  <c r="AD104" i="19"/>
  <c r="AF104" i="19"/>
  <c r="AH104" i="19"/>
  <c r="Z100" i="19"/>
  <c r="AB100" i="19"/>
  <c r="AD100" i="19"/>
  <c r="AF100" i="19"/>
  <c r="AH100" i="19"/>
  <c r="Z96" i="19"/>
  <c r="AB96" i="19"/>
  <c r="AD96" i="19"/>
  <c r="AF96" i="19"/>
  <c r="AH96" i="19"/>
  <c r="Z92" i="19"/>
  <c r="AB92" i="19"/>
  <c r="AD92" i="19"/>
  <c r="AF92" i="19"/>
  <c r="AH92" i="19"/>
  <c r="Z88" i="19"/>
  <c r="AB88" i="19"/>
  <c r="AD88" i="19"/>
  <c r="AF88" i="19"/>
  <c r="AH88" i="19"/>
  <c r="Z84" i="19"/>
  <c r="AB84" i="19"/>
  <c r="AD84" i="19"/>
  <c r="AF84" i="19"/>
  <c r="AH84" i="19"/>
  <c r="Z80" i="19"/>
  <c r="AB80" i="19"/>
  <c r="AD80" i="19"/>
  <c r="AF80" i="19"/>
  <c r="AH80" i="19"/>
  <c r="Z76" i="19"/>
  <c r="AB76" i="19"/>
  <c r="AD76" i="19"/>
  <c r="AF76" i="19"/>
  <c r="AH76" i="19"/>
  <c r="Z72" i="19"/>
  <c r="AB72" i="19"/>
  <c r="AD72" i="19"/>
  <c r="AF72" i="19"/>
  <c r="AH72" i="19"/>
  <c r="Z68" i="19"/>
  <c r="AB68" i="19"/>
  <c r="AD68" i="19"/>
  <c r="AF68" i="19"/>
  <c r="AH68" i="19"/>
  <c r="Z64" i="19"/>
  <c r="AB64" i="19"/>
  <c r="AD64" i="19"/>
  <c r="AF64" i="19"/>
  <c r="AH64" i="19"/>
  <c r="Z60" i="19"/>
  <c r="AB60" i="19"/>
  <c r="AD60" i="19"/>
  <c r="AF60" i="19"/>
  <c r="AH60" i="19"/>
  <c r="Z56" i="19"/>
  <c r="AB56" i="19"/>
  <c r="AD56" i="19"/>
  <c r="AF56" i="19"/>
  <c r="AH56" i="19"/>
  <c r="Z52" i="19"/>
  <c r="AB52" i="19"/>
  <c r="AD52" i="19"/>
  <c r="AF52" i="19"/>
  <c r="AH52" i="19"/>
  <c r="Z48" i="19"/>
  <c r="AB48" i="19"/>
  <c r="AD48" i="19"/>
  <c r="AF48" i="19"/>
  <c r="AH48" i="19"/>
  <c r="Z44" i="19"/>
  <c r="AB44" i="19"/>
  <c r="AD44" i="19"/>
  <c r="AF44" i="19"/>
  <c r="AH44" i="19"/>
  <c r="Z40" i="19"/>
  <c r="AB40" i="19"/>
  <c r="AD40" i="19"/>
  <c r="AF40" i="19"/>
  <c r="AH40" i="19"/>
  <c r="Z36" i="19"/>
  <c r="AB36" i="19"/>
  <c r="AD36" i="19"/>
  <c r="AF36" i="19"/>
  <c r="AH36" i="19"/>
  <c r="Z32" i="19"/>
  <c r="AB32" i="19"/>
  <c r="AD32" i="19"/>
  <c r="AF32" i="19"/>
  <c r="AH32" i="19"/>
  <c r="Z28" i="19"/>
  <c r="AB28" i="19"/>
  <c r="AD28" i="19"/>
  <c r="AF28" i="19"/>
  <c r="AH28" i="19"/>
  <c r="Z23" i="19"/>
  <c r="AA23" i="19"/>
  <c r="AE23" i="19"/>
  <c r="AI23" i="19"/>
  <c r="AC23" i="19"/>
  <c r="AB18" i="21"/>
  <c r="AD18" i="21"/>
  <c r="AF18" i="21"/>
  <c r="AH18" i="21"/>
  <c r="AG18" i="21"/>
  <c r="AC18" i="21"/>
  <c r="Z18" i="21"/>
  <c r="AI18" i="21"/>
  <c r="AA18" i="21"/>
  <c r="Z16" i="19"/>
  <c r="AD16" i="19"/>
  <c r="AH16" i="19"/>
  <c r="AA16" i="19"/>
  <c r="AE16" i="19"/>
  <c r="AI16" i="19"/>
  <c r="AB16" i="19"/>
  <c r="AG16" i="19"/>
  <c r="AB15" i="19"/>
  <c r="AF15" i="19"/>
  <c r="Z15" i="19"/>
  <c r="AH15" i="19"/>
  <c r="AH110" i="19"/>
  <c r="AF110" i="19"/>
  <c r="AD110" i="19"/>
  <c r="AB110" i="19"/>
  <c r="AI109" i="19"/>
  <c r="AE109" i="19"/>
  <c r="AA109" i="19"/>
  <c r="AH106" i="19"/>
  <c r="AF106" i="19"/>
  <c r="AD106" i="19"/>
  <c r="AB106" i="19"/>
  <c r="AI105" i="19"/>
  <c r="AE105" i="19"/>
  <c r="AA105" i="19"/>
  <c r="AI104" i="19"/>
  <c r="AE104" i="19"/>
  <c r="AA104" i="19"/>
  <c r="Z103" i="19"/>
  <c r="AA103" i="19"/>
  <c r="AE103" i="19"/>
  <c r="AI103" i="19"/>
  <c r="AI100" i="19"/>
  <c r="AE100" i="19"/>
  <c r="AA100" i="19"/>
  <c r="Z99" i="19"/>
  <c r="AA99" i="19"/>
  <c r="AE99" i="19"/>
  <c r="AI99" i="19"/>
  <c r="AI96" i="19"/>
  <c r="AE96" i="19"/>
  <c r="AA96" i="19"/>
  <c r="Z95" i="19"/>
  <c r="AA95" i="19"/>
  <c r="AE95" i="19"/>
  <c r="AI95" i="19"/>
  <c r="AI92" i="19"/>
  <c r="AE92" i="19"/>
  <c r="AA92" i="19"/>
  <c r="Z91" i="19"/>
  <c r="AA91" i="19"/>
  <c r="AE91" i="19"/>
  <c r="AI91" i="19"/>
  <c r="AI88" i="19"/>
  <c r="AE88" i="19"/>
  <c r="AA88" i="19"/>
  <c r="Z87" i="19"/>
  <c r="AA87" i="19"/>
  <c r="AE87" i="19"/>
  <c r="AI87" i="19"/>
  <c r="AI84" i="19"/>
  <c r="AE84" i="19"/>
  <c r="AA84" i="19"/>
  <c r="Z83" i="19"/>
  <c r="AA83" i="19"/>
  <c r="AE83" i="19"/>
  <c r="AI83" i="19"/>
  <c r="AI80" i="19"/>
  <c r="AE80" i="19"/>
  <c r="AA80" i="19"/>
  <c r="Z79" i="19"/>
  <c r="AA79" i="19"/>
  <c r="AE79" i="19"/>
  <c r="AI79" i="19"/>
  <c r="AI76" i="19"/>
  <c r="AE76" i="19"/>
  <c r="AA76" i="19"/>
  <c r="Z75" i="19"/>
  <c r="AA75" i="19"/>
  <c r="AE75" i="19"/>
  <c r="AI75" i="19"/>
  <c r="AI72" i="19"/>
  <c r="AE72" i="19"/>
  <c r="AA72" i="19"/>
  <c r="Z71" i="19"/>
  <c r="AA71" i="19"/>
  <c r="AE71" i="19"/>
  <c r="AI71" i="19"/>
  <c r="AI68" i="19"/>
  <c r="AE68" i="19"/>
  <c r="AA68" i="19"/>
  <c r="Z67" i="19"/>
  <c r="AA67" i="19"/>
  <c r="AE67" i="19"/>
  <c r="AI67" i="19"/>
  <c r="AI64" i="19"/>
  <c r="AE64" i="19"/>
  <c r="AA64" i="19"/>
  <c r="Z63" i="19"/>
  <c r="AA63" i="19"/>
  <c r="AE63" i="19"/>
  <c r="AI63" i="19"/>
  <c r="AI60" i="19"/>
  <c r="AE60" i="19"/>
  <c r="AA60" i="19"/>
  <c r="Z59" i="19"/>
  <c r="AA59" i="19"/>
  <c r="AE59" i="19"/>
  <c r="AI59" i="19"/>
  <c r="AI56" i="19"/>
  <c r="AE56" i="19"/>
  <c r="AA56" i="19"/>
  <c r="Z55" i="19"/>
  <c r="AA55" i="19"/>
  <c r="AE55" i="19"/>
  <c r="AI55" i="19"/>
  <c r="AI52" i="19"/>
  <c r="AE52" i="19"/>
  <c r="AA52" i="19"/>
  <c r="Z51" i="19"/>
  <c r="AA51" i="19"/>
  <c r="AE51" i="19"/>
  <c r="AI51" i="19"/>
  <c r="AI48" i="19"/>
  <c r="AE48" i="19"/>
  <c r="AA48" i="19"/>
  <c r="Z47" i="19"/>
  <c r="AA47" i="19"/>
  <c r="AE47" i="19"/>
  <c r="AI47" i="19"/>
  <c r="AI44" i="19"/>
  <c r="AE44" i="19"/>
  <c r="AA44" i="19"/>
  <c r="Z43" i="19"/>
  <c r="AA43" i="19"/>
  <c r="AE43" i="19"/>
  <c r="AI43" i="19"/>
  <c r="AI40" i="19"/>
  <c r="AE40" i="19"/>
  <c r="AA40" i="19"/>
  <c r="Z39" i="19"/>
  <c r="AA39" i="19"/>
  <c r="AE39" i="19"/>
  <c r="AI39" i="19"/>
  <c r="AI36" i="19"/>
  <c r="AE36" i="19"/>
  <c r="AA36" i="19"/>
  <c r="Z35" i="19"/>
  <c r="AA35" i="19"/>
  <c r="AE35" i="19"/>
  <c r="AI35" i="19"/>
  <c r="AI32" i="19"/>
  <c r="AE32" i="19"/>
  <c r="AA32" i="19"/>
  <c r="Z31" i="19"/>
  <c r="AA31" i="19"/>
  <c r="AE31" i="19"/>
  <c r="AI31" i="19"/>
  <c r="AI28" i="19"/>
  <c r="AE28" i="19"/>
  <c r="AA28" i="19"/>
  <c r="Z27" i="19"/>
  <c r="AA27" i="19"/>
  <c r="AE27" i="19"/>
  <c r="AI27" i="19"/>
  <c r="AG23" i="19"/>
  <c r="Z19" i="19"/>
  <c r="AA19" i="19"/>
  <c r="AE19" i="19"/>
  <c r="AI19" i="19"/>
  <c r="AC19" i="19"/>
  <c r="AD15" i="19"/>
  <c r="AE18" i="21"/>
  <c r="AF16" i="19"/>
  <c r="Z24" i="19"/>
  <c r="AB24" i="19"/>
  <c r="AD24" i="19"/>
  <c r="Z20" i="19"/>
  <c r="AB20" i="19"/>
  <c r="AD20" i="19"/>
  <c r="AF20" i="19"/>
  <c r="AH20" i="19"/>
  <c r="T12" i="21"/>
  <c r="B16" i="15"/>
  <c r="AI12" i="21"/>
  <c r="AG12" i="21"/>
  <c r="AC12" i="21"/>
  <c r="B12" i="22"/>
  <c r="E12" i="22"/>
  <c r="AA17" i="21"/>
  <c r="AC17" i="21"/>
  <c r="AE17" i="21"/>
  <c r="AG17" i="21"/>
  <c r="AA15" i="21"/>
  <c r="AC15" i="21"/>
  <c r="AE15" i="21"/>
  <c r="AG15" i="21"/>
  <c r="AI15" i="21"/>
  <c r="AA13" i="21"/>
  <c r="AC13" i="21"/>
  <c r="AE13" i="21"/>
  <c r="AG13" i="21"/>
  <c r="AI13" i="21"/>
  <c r="AH111" i="19"/>
  <c r="AF111" i="19"/>
  <c r="AD111" i="19"/>
  <c r="AB111" i="19"/>
  <c r="AH109" i="19"/>
  <c r="AF109" i="19"/>
  <c r="AD109" i="19"/>
  <c r="AB109" i="19"/>
  <c r="AH107" i="19"/>
  <c r="AF107" i="19"/>
  <c r="AD107" i="19"/>
  <c r="AB107" i="19"/>
  <c r="AH105" i="19"/>
  <c r="AF105" i="19"/>
  <c r="AD105" i="19"/>
  <c r="AB105" i="19"/>
  <c r="AH103" i="19"/>
  <c r="AF103" i="19"/>
  <c r="AD103" i="19"/>
  <c r="AB103" i="19"/>
  <c r="AH101" i="19"/>
  <c r="AF101" i="19"/>
  <c r="AD101" i="19"/>
  <c r="AB101" i="19"/>
  <c r="AH99" i="19"/>
  <c r="AF99" i="19"/>
  <c r="AD99" i="19"/>
  <c r="AB99" i="19"/>
  <c r="AH97" i="19"/>
  <c r="AF97" i="19"/>
  <c r="AD97" i="19"/>
  <c r="AB97" i="19"/>
  <c r="AH95" i="19"/>
  <c r="AF95" i="19"/>
  <c r="AD95" i="19"/>
  <c r="AB95" i="19"/>
  <c r="AH93" i="19"/>
  <c r="AF93" i="19"/>
  <c r="AD93" i="19"/>
  <c r="AB93" i="19"/>
  <c r="AH91" i="19"/>
  <c r="AF91" i="19"/>
  <c r="AD91" i="19"/>
  <c r="AB91" i="19"/>
  <c r="AH89" i="19"/>
  <c r="AF89" i="19"/>
  <c r="AD89" i="19"/>
  <c r="AB89" i="19"/>
  <c r="AH87" i="19"/>
  <c r="AF87" i="19"/>
  <c r="AD87" i="19"/>
  <c r="AB87" i="19"/>
  <c r="AH85" i="19"/>
  <c r="AF85" i="19"/>
  <c r="AD85" i="19"/>
  <c r="AB85" i="19"/>
  <c r="AH83" i="19"/>
  <c r="AF83" i="19"/>
  <c r="AD83" i="19"/>
  <c r="AB83" i="19"/>
  <c r="AH81" i="19"/>
  <c r="AF81" i="19"/>
  <c r="AD81" i="19"/>
  <c r="AB81" i="19"/>
  <c r="AH79" i="19"/>
  <c r="AF79" i="19"/>
  <c r="AD79" i="19"/>
  <c r="AB79" i="19"/>
  <c r="AH77" i="19"/>
  <c r="AF77" i="19"/>
  <c r="AD77" i="19"/>
  <c r="AB77" i="19"/>
  <c r="AH75" i="19"/>
  <c r="AF75" i="19"/>
  <c r="AD75" i="19"/>
  <c r="AB75" i="19"/>
  <c r="AH73" i="19"/>
  <c r="AF73" i="19"/>
  <c r="AD73" i="19"/>
  <c r="AB73" i="19"/>
  <c r="AH71" i="19"/>
  <c r="AF71" i="19"/>
  <c r="AD71" i="19"/>
  <c r="AB71" i="19"/>
  <c r="AH69" i="19"/>
  <c r="AF69" i="19"/>
  <c r="AD69" i="19"/>
  <c r="AB69" i="19"/>
  <c r="AH67" i="19"/>
  <c r="AF67" i="19"/>
  <c r="AD67" i="19"/>
  <c r="AB67" i="19"/>
  <c r="AH65" i="19"/>
  <c r="AF65" i="19"/>
  <c r="AD65" i="19"/>
  <c r="AB65" i="19"/>
  <c r="AH63" i="19"/>
  <c r="AF63" i="19"/>
  <c r="AD63" i="19"/>
  <c r="AB63" i="19"/>
  <c r="AH61" i="19"/>
  <c r="AF61" i="19"/>
  <c r="AD61" i="19"/>
  <c r="AB61" i="19"/>
  <c r="AH59" i="19"/>
  <c r="AF59" i="19"/>
  <c r="AD59" i="19"/>
  <c r="AB59" i="19"/>
  <c r="AH57" i="19"/>
  <c r="AF57" i="19"/>
  <c r="AD57" i="19"/>
  <c r="AB57" i="19"/>
  <c r="AH55" i="19"/>
  <c r="AF55" i="19"/>
  <c r="AD55" i="19"/>
  <c r="AB55" i="19"/>
  <c r="AH53" i="19"/>
  <c r="AF53" i="19"/>
  <c r="AD53" i="19"/>
  <c r="AB53" i="19"/>
  <c r="AH51" i="19"/>
  <c r="AF51" i="19"/>
  <c r="AD51" i="19"/>
  <c r="AB51" i="19"/>
  <c r="AH49" i="19"/>
  <c r="AF49" i="19"/>
  <c r="AD49" i="19"/>
  <c r="AB49" i="19"/>
  <c r="AH47" i="19"/>
  <c r="AF47" i="19"/>
  <c r="AD47" i="19"/>
  <c r="AB47" i="19"/>
  <c r="AH45" i="19"/>
  <c r="AF45" i="19"/>
  <c r="AD45" i="19"/>
  <c r="AB45" i="19"/>
  <c r="AH43" i="19"/>
  <c r="AF43" i="19"/>
  <c r="AD43" i="19"/>
  <c r="AB43" i="19"/>
  <c r="AH41" i="19"/>
  <c r="AF41" i="19"/>
  <c r="AD41" i="19"/>
  <c r="AB41" i="19"/>
  <c r="AH39" i="19"/>
  <c r="AF39" i="19"/>
  <c r="AD39" i="19"/>
  <c r="AB39" i="19"/>
  <c r="AH37" i="19"/>
  <c r="AF37" i="19"/>
  <c r="AD37" i="19"/>
  <c r="AB37" i="19"/>
  <c r="AH35" i="19"/>
  <c r="AF35" i="19"/>
  <c r="AD35" i="19"/>
  <c r="AB35" i="19"/>
  <c r="AH33" i="19"/>
  <c r="AF33" i="19"/>
  <c r="AD33" i="19"/>
  <c r="AB33" i="19"/>
  <c r="AH31" i="19"/>
  <c r="AF31" i="19"/>
  <c r="AD31" i="19"/>
  <c r="AB31" i="19"/>
  <c r="AH29" i="19"/>
  <c r="AF29" i="19"/>
  <c r="AD29" i="19"/>
  <c r="AB29" i="19"/>
  <c r="AH27" i="19"/>
  <c r="AF27" i="19"/>
  <c r="AD27" i="19"/>
  <c r="AB27" i="19"/>
  <c r="AH25" i="19"/>
  <c r="AF25" i="19"/>
  <c r="AD25" i="19"/>
  <c r="AB25" i="19"/>
  <c r="AH23" i="19"/>
  <c r="AF23" i="19"/>
  <c r="AD23" i="19"/>
  <c r="AB23" i="19"/>
  <c r="AH21" i="19"/>
  <c r="AF21" i="19"/>
  <c r="AD21" i="19"/>
  <c r="AB21" i="19"/>
  <c r="AH19" i="19"/>
  <c r="AF19" i="19"/>
  <c r="AD19" i="19"/>
  <c r="AB19" i="19"/>
  <c r="Z13" i="21"/>
  <c r="AD13" i="21"/>
  <c r="AH13" i="21"/>
  <c r="Z15" i="21"/>
  <c r="AD15" i="21"/>
  <c r="AH15" i="21"/>
  <c r="Z17" i="21"/>
  <c r="I17" i="21" s="1"/>
  <c r="AD17" i="21"/>
  <c r="M17" i="21" s="1"/>
  <c r="AH17" i="21"/>
  <c r="Q17" i="21" s="1"/>
  <c r="Z12" i="21"/>
  <c r="AB12" i="21"/>
  <c r="AD12" i="21"/>
  <c r="AF12" i="21"/>
  <c r="AA17" i="19"/>
  <c r="AC17" i="19"/>
  <c r="AE17" i="19"/>
  <c r="AG17" i="19"/>
  <c r="AA13" i="19"/>
  <c r="AC13" i="19"/>
  <c r="AE13" i="19"/>
  <c r="AG13" i="19"/>
  <c r="AI13" i="19"/>
  <c r="AA15" i="19"/>
  <c r="AC15" i="19"/>
  <c r="AE15" i="19"/>
  <c r="AG15" i="19"/>
  <c r="AI15" i="19"/>
  <c r="K12" i="19"/>
  <c r="M14" i="19"/>
  <c r="K16" i="19"/>
  <c r="M18" i="19"/>
  <c r="Q15" i="19"/>
  <c r="I15" i="19"/>
  <c r="Q16" i="19"/>
  <c r="K15" i="19"/>
  <c r="I17" i="19"/>
  <c r="M12" i="19"/>
  <c r="O18" i="19"/>
  <c r="I13" i="19"/>
  <c r="O15" i="19"/>
  <c r="Q18" i="19"/>
  <c r="O13" i="19"/>
  <c r="Q14" i="19"/>
  <c r="O17" i="19"/>
  <c r="M17" i="19"/>
  <c r="M16" i="19"/>
  <c r="M15" i="19"/>
  <c r="O16" i="19"/>
  <c r="K17" i="19"/>
  <c r="I16" i="19"/>
  <c r="Q13" i="19"/>
  <c r="K13" i="19"/>
  <c r="M13" i="19"/>
  <c r="S17" i="21" l="1"/>
  <c r="U17" i="21"/>
  <c r="V17" i="21"/>
  <c r="C12" i="22"/>
  <c r="S14" i="19"/>
  <c r="U14" i="19"/>
  <c r="V14" i="19"/>
  <c r="U18" i="19"/>
  <c r="S18" i="19"/>
  <c r="V18" i="19"/>
  <c r="D12" i="22"/>
  <c r="U12" i="19"/>
  <c r="E16" i="22" s="1"/>
  <c r="S12" i="19"/>
  <c r="C16" i="22" s="1"/>
  <c r="V12" i="19"/>
  <c r="F16" i="22" s="1"/>
  <c r="U16" i="19"/>
  <c r="V16" i="19"/>
  <c r="S16" i="19"/>
  <c r="D16" i="15"/>
  <c r="S15" i="19"/>
  <c r="U15" i="19"/>
  <c r="V15" i="19"/>
  <c r="S13" i="19"/>
  <c r="V13" i="19"/>
  <c r="U13" i="19"/>
  <c r="U17" i="19"/>
  <c r="S17" i="19"/>
  <c r="V17" i="19"/>
  <c r="T17" i="21" l="1"/>
  <c r="T16" i="19"/>
  <c r="T14" i="19"/>
  <c r="T12" i="19"/>
  <c r="D16" i="22" s="1"/>
  <c r="T17" i="19"/>
  <c r="T13" i="19"/>
  <c r="T15" i="19"/>
  <c r="C8" i="21" l="1"/>
  <c r="K8" i="21"/>
  <c r="C4" i="2"/>
  <c r="D10" i="2"/>
  <c r="C5" i="2"/>
  <c r="C7" i="2"/>
  <c r="C9" i="2"/>
  <c r="D9" i="2"/>
  <c r="D5" i="2"/>
  <c r="A8" i="21"/>
  <c r="B5" i="2"/>
  <c r="F5" i="2" s="1"/>
  <c r="B9" i="2"/>
  <c r="F9" i="2" s="1"/>
  <c r="D8" i="2"/>
  <c r="M8" i="21"/>
  <c r="E8" i="21"/>
  <c r="C10" i="2"/>
  <c r="C6" i="2"/>
  <c r="D4" i="2"/>
  <c r="I8" i="21"/>
  <c r="B4" i="2"/>
  <c r="F4" i="2" s="1"/>
  <c r="D7" i="2"/>
  <c r="B10" i="2"/>
  <c r="F10" i="2" s="1"/>
  <c r="B8" i="2"/>
  <c r="B6" i="2"/>
  <c r="F6" i="2" s="1"/>
  <c r="C8" i="2"/>
  <c r="D6" i="2"/>
  <c r="G8" i="21"/>
  <c r="B7" i="2"/>
  <c r="F7" i="2" s="1"/>
  <c r="E8" i="19"/>
  <c r="D10" i="23"/>
  <c r="D5" i="23"/>
  <c r="C8" i="19"/>
  <c r="C6" i="23"/>
  <c r="D4" i="23"/>
  <c r="B6" i="23"/>
  <c r="C7" i="23"/>
  <c r="D8" i="23"/>
  <c r="B10" i="23"/>
  <c r="M8" i="19"/>
  <c r="C8" i="23"/>
  <c r="K8" i="19"/>
  <c r="B9" i="23"/>
  <c r="A8" i="19"/>
  <c r="I8" i="19"/>
  <c r="C4" i="23"/>
  <c r="B7" i="23"/>
  <c r="D9" i="23"/>
  <c r="G8" i="19"/>
  <c r="B5" i="23"/>
  <c r="D7" i="23"/>
  <c r="C10" i="23"/>
  <c r="B4" i="23"/>
  <c r="C5" i="23"/>
  <c r="D6" i="23"/>
  <c r="B8" i="23"/>
  <c r="C9" i="23"/>
  <c r="D11" i="2" l="1"/>
  <c r="F8" i="2"/>
  <c r="F6" i="23"/>
  <c r="F7" i="23"/>
  <c r="F8" i="23"/>
  <c r="F4" i="23"/>
  <c r="F9" i="23"/>
  <c r="F10" i="23"/>
  <c r="F5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kuribara-h</author>
  </authors>
  <commentList>
    <comment ref="S1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テスト実施日入力欄</t>
        </r>
        <r>
          <rPr>
            <sz val="14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<sst xmlns="http://schemas.openxmlformats.org/spreadsheetml/2006/main" count="362" uniqueCount="130">
  <si>
    <t>名　前</t>
  </si>
  <si>
    <t>性別</t>
  </si>
  <si>
    <t>年齢</t>
  </si>
  <si>
    <t>合計点</t>
  </si>
  <si>
    <t>最低点</t>
  </si>
  <si>
    <t>最高点</t>
  </si>
  <si>
    <t>級別人数</t>
  </si>
  <si>
    <t>人数</t>
  </si>
  <si>
    <t>１級</t>
  </si>
  <si>
    <t>２級</t>
  </si>
  <si>
    <t>３級</t>
  </si>
  <si>
    <t>４級</t>
  </si>
  <si>
    <t>５級</t>
  </si>
  <si>
    <t>級外</t>
  </si>
  <si>
    <t>５種目</t>
  </si>
  <si>
    <t>上体起こし</t>
    <rPh sb="2" eb="3">
      <t>オ</t>
    </rPh>
    <phoneticPr fontId="2"/>
  </si>
  <si>
    <t>時間往復走</t>
    <rPh sb="2" eb="4">
      <t>オウフク</t>
    </rPh>
    <rPh sb="4" eb="5">
      <t>ソウ</t>
    </rPh>
    <phoneticPr fontId="2"/>
  </si>
  <si>
    <t>測定値</t>
    <rPh sb="0" eb="3">
      <t>ソクテイチ</t>
    </rPh>
    <phoneticPr fontId="2"/>
  </si>
  <si>
    <t>測定日</t>
    <rPh sb="0" eb="2">
      <t>ソクテイ</t>
    </rPh>
    <rPh sb="2" eb="3">
      <t>ビ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</si>
  <si>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</si>
  <si>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</si>
  <si>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得点</t>
    <rPh sb="0" eb="2">
      <t>トクテン</t>
    </rPh>
    <phoneticPr fontId="2"/>
  </si>
  <si>
    <t>種目数</t>
    <rPh sb="0" eb="2">
      <t>シュモク</t>
    </rPh>
    <rPh sb="2" eb="3">
      <t>スウ</t>
    </rPh>
    <phoneticPr fontId="2"/>
  </si>
  <si>
    <t>総合評価</t>
    <rPh sb="0" eb="2">
      <t>ソウゴウ</t>
    </rPh>
    <phoneticPr fontId="2"/>
  </si>
  <si>
    <t>個人測定結果表</t>
    <rPh sb="0" eb="2">
      <t>コジン</t>
    </rPh>
    <rPh sb="2" eb="4">
      <t>ソクテイ</t>
    </rPh>
    <rPh sb="4" eb="7">
      <t>ケッカヒョウ</t>
    </rPh>
    <phoneticPr fontId="2"/>
  </si>
  <si>
    <t>入力番号</t>
    <rPh sb="0" eb="2">
      <t>ニュウリョク</t>
    </rPh>
    <rPh sb="2" eb="4">
      <t>バンゴウ</t>
    </rPh>
    <phoneticPr fontId="2"/>
  </si>
  <si>
    <t>級外</t>
    <rPh sb="0" eb="1">
      <t>キュウ</t>
    </rPh>
    <rPh sb="1" eb="2">
      <t>ガイ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</si>
  <si>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</si>
  <si>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</si>
  <si>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種目数</t>
    <rPh sb="0" eb="2">
      <t>シュモク</t>
    </rPh>
    <rPh sb="2" eb="3">
      <t>カズ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</si>
  <si>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</si>
  <si>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</si>
  <si>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</si>
  <si>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</si>
  <si>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</si>
  <si>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</si>
  <si>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</si>
  <si>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</si>
  <si>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</si>
  <si>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</si>
  <si>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</si>
  <si>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</si>
  <si>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</si>
  <si>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</si>
  <si>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</si>
  <si>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</si>
  <si>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</si>
  <si>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</si>
  <si>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</si>
  <si>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</si>
  <si>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</si>
  <si>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</si>
  <si>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W</t>
    <phoneticPr fontId="2"/>
  </si>
  <si>
    <t>X</t>
    <phoneticPr fontId="2"/>
  </si>
  <si>
    <t>年齢変換表</t>
    <rPh sb="0" eb="2">
      <t>ネンレイ</t>
    </rPh>
    <rPh sb="2" eb="4">
      <t>ヘンカン</t>
    </rPh>
    <rPh sb="4" eb="5">
      <t>ヒョウ</t>
    </rPh>
    <phoneticPr fontId="2"/>
  </si>
  <si>
    <t>４種目</t>
    <phoneticPr fontId="2"/>
  </si>
  <si>
    <t>名　前</t>
    <phoneticPr fontId="2"/>
  </si>
  <si>
    <t>No.</t>
    <phoneticPr fontId="2"/>
  </si>
  <si>
    <t>参照先変換表</t>
    <rPh sb="0" eb="2">
      <t>サンショウ</t>
    </rPh>
    <rPh sb="2" eb="3">
      <t>サキ</t>
    </rPh>
    <rPh sb="3" eb="5">
      <t>ヘンカン</t>
    </rPh>
    <rPh sb="5" eb="6">
      <t>ヒョウ</t>
    </rPh>
    <phoneticPr fontId="2"/>
  </si>
  <si>
    <t>立幅男子</t>
    <rPh sb="0" eb="2">
      <t>タチハバ</t>
    </rPh>
    <rPh sb="2" eb="4">
      <t>ダンシ</t>
    </rPh>
    <phoneticPr fontId="2"/>
  </si>
  <si>
    <t>立幅女子</t>
    <rPh sb="0" eb="2">
      <t>タチハバ</t>
    </rPh>
    <rPh sb="2" eb="4">
      <t>ジョシ</t>
    </rPh>
    <phoneticPr fontId="2"/>
  </si>
  <si>
    <t>上体起男子</t>
    <rPh sb="0" eb="2">
      <t>ジョウタイ</t>
    </rPh>
    <rPh sb="2" eb="3">
      <t>オ</t>
    </rPh>
    <rPh sb="3" eb="5">
      <t>ダンシ</t>
    </rPh>
    <phoneticPr fontId="2"/>
  </si>
  <si>
    <t>上体起女子</t>
    <rPh sb="0" eb="2">
      <t>ジョウタイ</t>
    </rPh>
    <rPh sb="2" eb="3">
      <t>オ</t>
    </rPh>
    <rPh sb="3" eb="5">
      <t>ジョシ</t>
    </rPh>
    <phoneticPr fontId="2"/>
  </si>
  <si>
    <t>腕屈伸男子</t>
    <rPh sb="0" eb="1">
      <t>ウデ</t>
    </rPh>
    <rPh sb="1" eb="3">
      <t>クッシン</t>
    </rPh>
    <rPh sb="3" eb="5">
      <t>ダンシ</t>
    </rPh>
    <phoneticPr fontId="2"/>
  </si>
  <si>
    <t>腕屈伸女子</t>
    <rPh sb="0" eb="1">
      <t>ウデ</t>
    </rPh>
    <rPh sb="1" eb="3">
      <t>クッシン</t>
    </rPh>
    <rPh sb="3" eb="5">
      <t>ジョシ</t>
    </rPh>
    <phoneticPr fontId="2"/>
  </si>
  <si>
    <t>往復走男子</t>
    <rPh sb="0" eb="2">
      <t>オウフク</t>
    </rPh>
    <rPh sb="2" eb="3">
      <t>ソウ</t>
    </rPh>
    <rPh sb="3" eb="5">
      <t>ダンシ</t>
    </rPh>
    <phoneticPr fontId="2"/>
  </si>
  <si>
    <t>往復走女子</t>
    <rPh sb="0" eb="2">
      <t>オウフク</t>
    </rPh>
    <rPh sb="2" eb="3">
      <t>ソウ</t>
    </rPh>
    <rPh sb="3" eb="5">
      <t>ジョシ</t>
    </rPh>
    <phoneticPr fontId="2"/>
  </si>
  <si>
    <t>五分間女子</t>
    <rPh sb="0" eb="3">
      <t>ゴフンカン</t>
    </rPh>
    <rPh sb="3" eb="5">
      <t>ジョシ</t>
    </rPh>
    <phoneticPr fontId="2"/>
  </si>
  <si>
    <t>五分間男子</t>
    <rPh sb="0" eb="3">
      <t>５フンカン</t>
    </rPh>
    <rPh sb="3" eb="5">
      <t>ダンシ</t>
    </rPh>
    <phoneticPr fontId="2"/>
  </si>
  <si>
    <t>幼年判定</t>
    <rPh sb="0" eb="2">
      <t>ヨウネン</t>
    </rPh>
    <rPh sb="2" eb="4">
      <t>ハンテイ</t>
    </rPh>
    <phoneticPr fontId="2"/>
  </si>
  <si>
    <t>列</t>
    <rPh sb="0" eb="1">
      <t>レツ</t>
    </rPh>
    <phoneticPr fontId="2"/>
  </si>
  <si>
    <t>男</t>
  </si>
  <si>
    <t>女</t>
  </si>
  <si>
    <t>総合
評価</t>
    <rPh sb="3" eb="5">
      <t>ヒョウカ</t>
    </rPh>
    <phoneticPr fontId="2"/>
  </si>
  <si>
    <t>総合
評価</t>
    <rPh sb="0" eb="2">
      <t>ソウゴウ</t>
    </rPh>
    <rPh sb="3" eb="5">
      <t>ヒョウカ</t>
    </rPh>
    <phoneticPr fontId="2"/>
  </si>
  <si>
    <t>-----</t>
    <phoneticPr fontId="2"/>
  </si>
  <si>
    <t>体協　太郎</t>
    <rPh sb="0" eb="2">
      <t>タイキョウ</t>
    </rPh>
    <rPh sb="3" eb="5">
      <t>タロウ</t>
    </rPh>
    <phoneticPr fontId="2"/>
  </si>
  <si>
    <t>体協　花子</t>
    <rPh sb="0" eb="2">
      <t>タイキョウ</t>
    </rPh>
    <rPh sb="3" eb="5">
      <t>ハナコ</t>
    </rPh>
    <phoneticPr fontId="2"/>
  </si>
  <si>
    <t>女</t>
    <phoneticPr fontId="2"/>
  </si>
  <si>
    <t>体協　二郎</t>
    <rPh sb="0" eb="2">
      <t>タイキョウ</t>
    </rPh>
    <rPh sb="3" eb="5">
      <t>ジロウ</t>
    </rPh>
    <phoneticPr fontId="2"/>
  </si>
  <si>
    <t>体協　正子</t>
    <rPh sb="0" eb="2">
      <t>タイキョウ</t>
    </rPh>
    <rPh sb="3" eb="5">
      <t>マサコ</t>
    </rPh>
    <phoneticPr fontId="2"/>
  </si>
  <si>
    <t>体協　三郎</t>
    <rPh sb="0" eb="2">
      <t>タイキョウ</t>
    </rPh>
    <rPh sb="3" eb="5">
      <t>サブロウ</t>
    </rPh>
    <phoneticPr fontId="2"/>
  </si>
  <si>
    <t>男</t>
    <phoneticPr fontId="2"/>
  </si>
  <si>
    <t>体協　良子</t>
    <rPh sb="0" eb="2">
      <t>タイキョウ</t>
    </rPh>
    <rPh sb="3" eb="5">
      <t>リョウコ</t>
    </rPh>
    <phoneticPr fontId="2"/>
  </si>
  <si>
    <t>体協　四郎</t>
    <rPh sb="0" eb="2">
      <t>タイキョウ</t>
    </rPh>
    <rPh sb="3" eb="5">
      <t>シロウ</t>
    </rPh>
    <phoneticPr fontId="2"/>
  </si>
  <si>
    <t>都道府県名</t>
    <rPh sb="0" eb="4">
      <t>トドウフケン</t>
    </rPh>
    <rPh sb="4" eb="5">
      <t>メイ</t>
    </rPh>
    <phoneticPr fontId="12"/>
  </si>
  <si>
    <t>市区町村名</t>
    <rPh sb="0" eb="2">
      <t>シク</t>
    </rPh>
    <rPh sb="2" eb="4">
      <t>チョウソン</t>
    </rPh>
    <rPh sb="4" eb="5">
      <t>メイ</t>
    </rPh>
    <phoneticPr fontId="12"/>
  </si>
  <si>
    <t>団名</t>
    <rPh sb="0" eb="1">
      <t>ダン</t>
    </rPh>
    <rPh sb="1" eb="2">
      <t>メイ</t>
    </rPh>
    <phoneticPr fontId="12"/>
  </si>
  <si>
    <t>スポーツ少年団</t>
    <rPh sb="4" eb="7">
      <t>ショウネンダン</t>
    </rPh>
    <phoneticPr fontId="12"/>
  </si>
  <si>
    <t>級外（敢闘賞）</t>
    <rPh sb="0" eb="1">
      <t>キュウ</t>
    </rPh>
    <rPh sb="1" eb="2">
      <t>ガイ</t>
    </rPh>
    <rPh sb="3" eb="6">
      <t>カントウショウ</t>
    </rPh>
    <phoneticPr fontId="12"/>
  </si>
  <si>
    <t>実施者結果</t>
    <rPh sb="0" eb="2">
      <t>ジッシ</t>
    </rPh>
    <rPh sb="2" eb="3">
      <t>シャ</t>
    </rPh>
    <rPh sb="3" eb="5">
      <t>ケッカ</t>
    </rPh>
    <phoneticPr fontId="12"/>
  </si>
  <si>
    <t>立幅とび</t>
    <rPh sb="0" eb="1">
      <t>タ</t>
    </rPh>
    <phoneticPr fontId="2"/>
  </si>
  <si>
    <t>腕立伏臥腕屈伸</t>
    <phoneticPr fontId="2"/>
  </si>
  <si>
    <t>時間往復走</t>
    <rPh sb="2" eb="5">
      <t>オウフクソウ</t>
    </rPh>
    <phoneticPr fontId="2"/>
  </si>
  <si>
    <t>5分間走</t>
    <rPh sb="2" eb="3">
      <t>カン</t>
    </rPh>
    <rPh sb="3" eb="4">
      <t>ソウ</t>
    </rPh>
    <phoneticPr fontId="2"/>
  </si>
  <si>
    <t>記録
(cm)</t>
    <rPh sb="0" eb="2">
      <t>キロク</t>
    </rPh>
    <phoneticPr fontId="2"/>
  </si>
  <si>
    <t>記録
(回)</t>
    <rPh sb="0" eb="2">
      <t>キロク</t>
    </rPh>
    <rPh sb="4" eb="5">
      <t>カイ</t>
    </rPh>
    <phoneticPr fontId="2"/>
  </si>
  <si>
    <t>記録
(m)</t>
    <rPh sb="0" eb="2">
      <t>キロク</t>
    </rPh>
    <phoneticPr fontId="2"/>
  </si>
  <si>
    <t>体格</t>
    <rPh sb="0" eb="2">
      <t>タイカク</t>
    </rPh>
    <phoneticPr fontId="2"/>
  </si>
  <si>
    <t>身長
(cm)</t>
    <rPh sb="0" eb="2">
      <t>シンチョウ</t>
    </rPh>
    <phoneticPr fontId="2"/>
  </si>
  <si>
    <t>体重
(kg)</t>
    <rPh sb="0" eb="2">
      <t>タイジュウ</t>
    </rPh>
    <phoneticPr fontId="2"/>
  </si>
  <si>
    <t>実施</t>
    <rPh sb="0" eb="2">
      <t>ジッシ</t>
    </rPh>
    <phoneticPr fontId="12"/>
  </si>
  <si>
    <t>運動適性テスト結果一覧・実施者名簿</t>
    <rPh sb="0" eb="2">
      <t>ウンドウ</t>
    </rPh>
    <rPh sb="2" eb="4">
      <t>テキセイ</t>
    </rPh>
    <rPh sb="7" eb="9">
      <t>ケッカ</t>
    </rPh>
    <rPh sb="9" eb="11">
      <t>イチラン</t>
    </rPh>
    <rPh sb="12" eb="14">
      <t>ジッシ</t>
    </rPh>
    <rPh sb="14" eb="15">
      <t>シャ</t>
    </rPh>
    <rPh sb="15" eb="17">
      <t>メイボ</t>
    </rPh>
    <phoneticPr fontId="12"/>
  </si>
  <si>
    <t>１級</t>
    <rPh sb="1" eb="2">
      <t>キュウ</t>
    </rPh>
    <phoneticPr fontId="12"/>
  </si>
  <si>
    <t>２級</t>
    <rPh sb="1" eb="2">
      <t>キュウ</t>
    </rPh>
    <phoneticPr fontId="12"/>
  </si>
  <si>
    <t>４級</t>
    <rPh sb="1" eb="2">
      <t>キュウ</t>
    </rPh>
    <phoneticPr fontId="12"/>
  </si>
  <si>
    <t>３級</t>
    <rPh sb="1" eb="2">
      <t>キュウ</t>
    </rPh>
    <phoneticPr fontId="12"/>
  </si>
  <si>
    <t>５級</t>
    <rPh sb="1" eb="2">
      <t>キュウ</t>
    </rPh>
    <phoneticPr fontId="12"/>
  </si>
  <si>
    <t>評価外</t>
    <rPh sb="0" eb="2">
      <t>ヒョウカ</t>
    </rPh>
    <rPh sb="2" eb="3">
      <t>ガイ</t>
    </rPh>
    <phoneticPr fontId="12"/>
  </si>
  <si>
    <t>立幅とび</t>
    <phoneticPr fontId="2"/>
  </si>
  <si>
    <t>5分間走</t>
    <phoneticPr fontId="2"/>
  </si>
  <si>
    <t>年　　月　　日</t>
    <rPh sb="0" eb="1">
      <t>ネン</t>
    </rPh>
    <rPh sb="3" eb="4">
      <t>ガツ</t>
    </rPh>
    <rPh sb="6" eb="7">
      <t>ニチ</t>
    </rPh>
    <phoneticPr fontId="12"/>
  </si>
  <si>
    <t>上体起こし</t>
    <phoneticPr fontId="2"/>
  </si>
  <si>
    <t>Y</t>
    <phoneticPr fontId="2"/>
  </si>
  <si>
    <t>Z</t>
    <phoneticPr fontId="2"/>
  </si>
  <si>
    <t>●●県</t>
    <rPh sb="2" eb="3">
      <t>ケン</t>
    </rPh>
    <phoneticPr fontId="12"/>
  </si>
  <si>
    <t>▲▲</t>
    <phoneticPr fontId="12"/>
  </si>
  <si>
    <r>
      <rPr>
        <u/>
        <sz val="10"/>
        <rFont val="ＭＳ ゴシック"/>
        <family val="3"/>
        <charset val="128"/>
      </rPr>
      <t>市</t>
    </r>
    <r>
      <rPr>
        <sz val="10"/>
        <rFont val="ＭＳ ゴシック"/>
        <family val="3"/>
        <charset val="128"/>
      </rPr>
      <t>・区・町・村</t>
    </r>
    <rPh sb="0" eb="1">
      <t>シ</t>
    </rPh>
    <rPh sb="2" eb="3">
      <t>ク</t>
    </rPh>
    <rPh sb="4" eb="5">
      <t>マチ</t>
    </rPh>
    <rPh sb="6" eb="7">
      <t>ムラ</t>
    </rPh>
    <phoneticPr fontId="12"/>
  </si>
  <si>
    <t>■■■</t>
    <phoneticPr fontId="1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</si>
  <si>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</si>
  <si>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</si>
  <si>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</si>
  <si>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No.</t>
    <phoneticPr fontId="2"/>
  </si>
  <si>
    <t>静岡県</t>
    <rPh sb="0" eb="3">
      <t>シズオカケン</t>
    </rPh>
    <phoneticPr fontId="12"/>
  </si>
  <si>
    <t>藤枝</t>
    <rPh sb="0" eb="2">
      <t>フジエダ</t>
    </rPh>
    <phoneticPr fontId="12"/>
  </si>
  <si>
    <t>市</t>
    <rPh sb="0" eb="1">
      <t>シ</t>
    </rPh>
    <phoneticPr fontId="12"/>
  </si>
  <si>
    <t>級外</t>
    <rPh sb="0" eb="1">
      <t>キュウ</t>
    </rPh>
    <rPh sb="1" eb="2">
      <t>ガイ</t>
    </rPh>
    <phoneticPr fontId="12"/>
  </si>
  <si>
    <t>藤枝市</t>
    <rPh sb="0" eb="3">
      <t>フジエダシ</t>
    </rPh>
    <phoneticPr fontId="12"/>
  </si>
  <si>
    <t>静岡県</t>
    <rPh sb="0" eb="3">
      <t>シズオカケン</t>
    </rPh>
    <phoneticPr fontId="12"/>
  </si>
  <si>
    <t>藤枝市運動適性テスト結果一覧・実施者名簿</t>
    <rPh sb="0" eb="3">
      <t>フジエダシ</t>
    </rPh>
    <rPh sb="3" eb="5">
      <t>ウンドウ</t>
    </rPh>
    <rPh sb="5" eb="7">
      <t>テキセイ</t>
    </rPh>
    <rPh sb="10" eb="12">
      <t>ケッカ</t>
    </rPh>
    <rPh sb="12" eb="14">
      <t>イチラン</t>
    </rPh>
    <rPh sb="15" eb="17">
      <t>ジッシ</t>
    </rPh>
    <rPh sb="17" eb="18">
      <t>シャ</t>
    </rPh>
    <rPh sb="18" eb="20">
      <t>メイボ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</si>
</sst>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;@"/>
    <numFmt numFmtId="177" formatCode="#,##0&quot;名&quot;"/>
    <numFmt numFmtId="178" formatCode="#,##0&quot;cm&quot;"/>
    <numFmt numFmtId="179" formatCode="#,##0&quot;kg&quot;"/>
    <numFmt numFmtId="180" formatCode="#,##0&quot;回&quot;"/>
    <numFmt numFmtId="181" formatCode="#,##0&quot;m&quot;"/>
  </numFmts>
  <fonts count="24"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Osaka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1" fillId="0" borderId="0">
      <alignment vertical="center"/>
    </xf>
    <xf numFmtId="0" fontId="1" fillId="0" borderId="0">
      <alignment vertical="center"/>
    </xf>
  </cellStyleXfs>
  <cellXfs count="158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>
      <alignment horizontal="center" vertical="center" wrapText="1"/>
    </xf>
    <xf numFmtId="0" fontId="0" fillId="0" borderId="34" xfId="0" applyBorder="1"/>
    <xf numFmtId="14" fontId="5" fillId="0" borderId="6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1" fillId="0" borderId="0" xfId="0" applyFont="1"/>
    <xf numFmtId="0" fontId="0" fillId="0" borderId="36" xfId="0" applyBorder="1"/>
    <xf numFmtId="0" fontId="0" fillId="0" borderId="0" xfId="0" applyAlignment="1">
      <alignment horizontal="center" vertical="center"/>
    </xf>
    <xf numFmtId="0" fontId="13" fillId="0" borderId="36" xfId="0" applyFont="1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>
      <alignment horizontal="center" vertical="center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>
      <alignment horizontal="center" vertical="center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left" vertical="center"/>
    </xf>
    <xf numFmtId="178" fontId="5" fillId="0" borderId="7" xfId="0" applyNumberFormat="1" applyFont="1" applyBorder="1" applyAlignment="1">
      <alignment horizontal="center" vertical="center"/>
    </xf>
    <xf numFmtId="179" fontId="5" fillId="0" borderId="8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181" fontId="5" fillId="0" borderId="1" xfId="0" applyNumberFormat="1" applyFont="1" applyBorder="1" applyAlignment="1">
      <alignment horizontal="center" vertical="center"/>
    </xf>
    <xf numFmtId="181" fontId="5" fillId="0" borderId="46" xfId="0" applyNumberFormat="1" applyFont="1" applyBorder="1" applyAlignment="1">
      <alignment horizontal="center" vertical="center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/>
    </xf>
    <xf numFmtId="0" fontId="16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22" fillId="0" borderId="78" xfId="1" applyFont="1" applyBorder="1" applyAlignment="1">
      <alignment horizontal="center" vertical="center"/>
    </xf>
    <xf numFmtId="0" fontId="22" fillId="0" borderId="29" xfId="1" applyFont="1" applyBorder="1" applyAlignment="1">
      <alignment horizontal="center" vertical="center"/>
    </xf>
    <xf numFmtId="0" fontId="22" fillId="0" borderId="80" xfId="1" applyFont="1" applyBorder="1" applyAlignment="1">
      <alignment horizontal="center" vertical="center"/>
    </xf>
    <xf numFmtId="0" fontId="22" fillId="0" borderId="30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2" fillId="0" borderId="32" xfId="1" applyFont="1" applyBorder="1" applyAlignment="1">
      <alignment horizontal="center" vertical="center"/>
    </xf>
    <xf numFmtId="0" fontId="22" fillId="0" borderId="83" xfId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8" fillId="0" borderId="0" xfId="0" applyFont="1"/>
    <xf numFmtId="0" fontId="1" fillId="0" borderId="0" xfId="2">
      <alignment vertical="center"/>
    </xf>
    <xf numFmtId="0" fontId="4" fillId="0" borderId="84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1" fillId="0" borderId="66" xfId="2" applyBorder="1">
      <alignment vertical="center"/>
    </xf>
    <xf numFmtId="0" fontId="1" fillId="0" borderId="85" xfId="2" applyBorder="1">
      <alignment vertical="center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1" fillId="0" borderId="86" xfId="2" applyBorder="1">
      <alignment vertical="center"/>
    </xf>
    <xf numFmtId="0" fontId="23" fillId="0" borderId="0" xfId="2" applyFont="1" applyAlignment="1">
      <alignment horizontal="center" vertical="center"/>
    </xf>
    <xf numFmtId="0" fontId="23" fillId="0" borderId="85" xfId="2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76" fontId="0" fillId="0" borderId="36" xfId="0" applyNumberFormat="1" applyBorder="1" applyAlignment="1">
      <alignment horizontal="right" vertical="center"/>
    </xf>
    <xf numFmtId="0" fontId="14" fillId="0" borderId="48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48" xfId="0" applyFont="1" applyBorder="1" applyAlignment="1">
      <alignment horizontal="right" vertical="center"/>
    </xf>
    <xf numFmtId="0" fontId="14" fillId="0" borderId="50" xfId="0" applyFont="1" applyBorder="1" applyAlignment="1">
      <alignment horizontal="right" vertical="center"/>
    </xf>
    <xf numFmtId="0" fontId="0" fillId="0" borderId="50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9" fillId="0" borderId="57" xfId="0" applyFont="1" applyBorder="1" applyAlignment="1">
      <alignment horizontal="center" vertical="center" shrinkToFit="1"/>
    </xf>
    <xf numFmtId="0" fontId="9" fillId="0" borderId="58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177" fontId="0" fillId="0" borderId="48" xfId="0" applyNumberFormat="1" applyBorder="1" applyAlignment="1">
      <alignment horizontal="right" vertical="center"/>
    </xf>
    <xf numFmtId="177" fontId="0" fillId="0" borderId="49" xfId="0" applyNumberFormat="1" applyBorder="1" applyAlignment="1">
      <alignment horizontal="right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52" xfId="0" applyFont="1" applyBorder="1" applyAlignment="1" applyProtection="1">
      <alignment horizontal="distributed" vertical="center" justifyLastLine="1"/>
      <protection locked="0"/>
    </xf>
    <xf numFmtId="0" fontId="6" fillId="0" borderId="23" xfId="0" applyFont="1" applyBorder="1" applyAlignment="1" applyProtection="1">
      <alignment horizontal="distributed" vertical="center" justifyLastLine="1"/>
      <protection locked="0"/>
    </xf>
    <xf numFmtId="0" fontId="6" fillId="0" borderId="53" xfId="0" applyFont="1" applyBorder="1" applyAlignment="1" applyProtection="1">
      <alignment horizontal="distributed" vertical="center" justifyLastLine="1"/>
      <protection locked="0"/>
    </xf>
    <xf numFmtId="0" fontId="6" fillId="0" borderId="54" xfId="0" applyFont="1" applyBorder="1" applyAlignment="1" applyProtection="1">
      <alignment horizontal="distributed" vertical="center" justifyLastLine="1"/>
      <protection locked="0"/>
    </xf>
    <xf numFmtId="0" fontId="6" fillId="0" borderId="51" xfId="0" applyFont="1" applyBorder="1" applyAlignment="1" applyProtection="1">
      <alignment horizontal="distributed" vertical="center" justifyLastLine="1"/>
      <protection locked="0"/>
    </xf>
    <xf numFmtId="0" fontId="6" fillId="0" borderId="19" xfId="0" applyFont="1" applyBorder="1" applyAlignment="1" applyProtection="1">
      <alignment horizontal="distributed" vertical="center" justifyLastLine="1"/>
      <protection locked="0"/>
    </xf>
    <xf numFmtId="0" fontId="6" fillId="0" borderId="55" xfId="0" applyFont="1" applyBorder="1" applyAlignment="1" applyProtection="1">
      <alignment horizontal="distributed" vertical="center" justifyLastLine="1"/>
      <protection locked="0"/>
    </xf>
    <xf numFmtId="0" fontId="6" fillId="0" borderId="27" xfId="0" applyFont="1" applyBorder="1" applyAlignment="1" applyProtection="1">
      <alignment horizontal="distributed" vertical="center" justifyLastLine="1"/>
      <protection locked="0"/>
    </xf>
    <xf numFmtId="0" fontId="6" fillId="0" borderId="56" xfId="0" applyFont="1" applyBorder="1" applyAlignment="1" applyProtection="1">
      <alignment horizontal="distributed" vertical="center" justifyLastLine="1"/>
      <protection locked="0"/>
    </xf>
    <xf numFmtId="0" fontId="6" fillId="0" borderId="14" xfId="0" applyFont="1" applyBorder="1" applyAlignment="1" applyProtection="1">
      <alignment horizontal="distributed" vertical="center" justifyLastLine="1"/>
      <protection locked="0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distributed" vertical="center" justifyLastLine="1"/>
    </xf>
    <xf numFmtId="0" fontId="5" fillId="0" borderId="77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</cellXfs>
  <cellStyles count="3">
    <cellStyle name="標準" xfId="0" builtinId="0"/>
    <cellStyle name="標準 2" xfId="1" xr:uid="{19A3DAA7-9044-4853-86A5-2CA68E0D0A3D}"/>
    <cellStyle name="標準 3" xfId="2" xr:uid="{0468E53F-FB47-49FA-86E4-6B82ABA88828}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304341043550835"/>
          <c:y val="3.46019495438424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ctr" rtl="0"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434782608695604"/>
          <c:y val="0.17647088639247405"/>
          <c:w val="0.38434782608695606"/>
          <c:h val="0.76470717436738711"/>
        </c:manualLayout>
      </c:layout>
      <c:radarChart>
        <c:radarStyle val="marker"/>
        <c:varyColors val="0"/>
        <c:ser>
          <c:idx val="1"/>
          <c:order val="0"/>
          <c:tx>
            <c:strRef>
              <c:f>個人票!$A$12</c:f>
              <c:strCache>
                <c:ptCount val="1"/>
                <c:pt idx="0">
                  <c:v>得点</c:v>
                </c:pt>
              </c:strCache>
            </c:strRef>
          </c:tx>
          <c:spPr>
            <a:ln w="38100">
              <a:solidFill>
                <a:srgbClr val="DD0806"/>
              </a:solidFill>
              <a:prstDash val="solid"/>
            </a:ln>
          </c:spPr>
          <c:marker>
            <c:symbol val="square"/>
            <c:size val="12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cat>
            <c:strRef>
              <c:f>個人票!$B$10:$F$10</c:f>
              <c:strCache>
                <c:ptCount val="5"/>
                <c:pt idx="0">
                  <c:v>立幅とび</c:v>
                </c:pt>
                <c:pt idx="1">
                  <c:v>上体起こし</c:v>
                </c:pt>
                <c:pt idx="2">
                  <c:v>腕立伏臥腕屈伸</c:v>
                </c:pt>
                <c:pt idx="3">
                  <c:v>時間往復走</c:v>
                </c:pt>
                <c:pt idx="4">
                  <c:v>5分間走</c:v>
                </c:pt>
              </c:strCache>
            </c:strRef>
          </c:cat>
          <c:val>
            <c:numRef>
              <c:f>個人票!$B$12:$F$12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B-4D2E-A9EA-51009E42A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702656"/>
        <c:axId val="140388992"/>
      </c:radarChart>
      <c:catAx>
        <c:axId val="119702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388992"/>
        <c:crosses val="autoZero"/>
        <c:auto val="0"/>
        <c:lblAlgn val="ctr"/>
        <c:lblOffset val="100"/>
        <c:noMultiLvlLbl val="0"/>
      </c:catAx>
      <c:valAx>
        <c:axId val="140388992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702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span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304341043550829"/>
          <c:y val="3.46019495438424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ctr" rtl="0"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434782608695615"/>
          <c:y val="0.17647088639247416"/>
          <c:w val="0.38434782608695617"/>
          <c:h val="0.76470717436738733"/>
        </c:manualLayout>
      </c:layout>
      <c:radarChart>
        <c:radarStyle val="marker"/>
        <c:varyColors val="0"/>
        <c:ser>
          <c:idx val="1"/>
          <c:order val="0"/>
          <c:tx>
            <c:strRef>
              <c:f>'個人票 (例)'!$A$12</c:f>
              <c:strCache>
                <c:ptCount val="1"/>
                <c:pt idx="0">
                  <c:v>得点</c:v>
                </c:pt>
              </c:strCache>
            </c:strRef>
          </c:tx>
          <c:spPr>
            <a:ln w="38100">
              <a:solidFill>
                <a:srgbClr val="DD0806"/>
              </a:solidFill>
              <a:prstDash val="solid"/>
            </a:ln>
          </c:spPr>
          <c:marker>
            <c:symbol val="square"/>
            <c:size val="12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cat>
            <c:strRef>
              <c:f>'個人票 (例)'!$B$10:$F$10</c:f>
              <c:strCache>
                <c:ptCount val="5"/>
                <c:pt idx="0">
                  <c:v>立幅とび</c:v>
                </c:pt>
                <c:pt idx="1">
                  <c:v>上体起こし</c:v>
                </c:pt>
                <c:pt idx="2">
                  <c:v>腕立伏臥腕屈伸</c:v>
                </c:pt>
                <c:pt idx="3">
                  <c:v>時間往復走</c:v>
                </c:pt>
                <c:pt idx="4">
                  <c:v>5分間走</c:v>
                </c:pt>
              </c:strCache>
            </c:strRef>
          </c:cat>
          <c:val>
            <c:numRef>
              <c:f>'個人票 (例)'!$B$12:$F$12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6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8-4897-A46C-8C437D218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670336"/>
        <c:axId val="147268736"/>
      </c:radarChart>
      <c:catAx>
        <c:axId val="146670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7268736"/>
        <c:crosses val="autoZero"/>
        <c:auto val="0"/>
        <c:lblAlgn val="ctr"/>
        <c:lblOffset val="100"/>
        <c:noMultiLvlLbl val="0"/>
      </c:catAx>
      <c:valAx>
        <c:axId val="147268736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667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span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5000000000000033" l="0.70000000000000029" r="0.70000000000000029" t="0.75000000000000033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7</xdr:col>
      <xdr:colOff>9525</xdr:colOff>
      <xdr:row>35</xdr:row>
      <xdr:rowOff>123825</xdr:rowOff>
    </xdr:to>
    <xdr:graphicFrame macro="">
      <xdr:nvGraphicFramePr>
        <xdr:cNvPr id="1114" name="グラフ 4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7</xdr:col>
      <xdr:colOff>9525</xdr:colOff>
      <xdr:row>35</xdr:row>
      <xdr:rowOff>123825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J111"/>
  <sheetViews>
    <sheetView tabSelected="1" view="pageBreakPreview" zoomScale="90" zoomScaleNormal="90" zoomScaleSheetLayoutView="90" workbookViewId="0">
      <selection activeCell="F16" sqref="F16"/>
    </sheetView>
  </sheetViews>
  <sheetFormatPr defaultColWidth="8.85546875" defaultRowHeight="12"/>
  <cols>
    <col min="1" max="1" width="4.7109375" customWidth="1"/>
    <col min="2" max="3" width="7.85546875" customWidth="1"/>
    <col min="4" max="5" width="5.7109375" customWidth="1"/>
    <col min="6" max="6" width="7.42578125" customWidth="1"/>
    <col min="7" max="7" width="5.7109375" customWidth="1"/>
    <col min="8" max="8" width="9" customWidth="1"/>
    <col min="9" max="9" width="6.28515625" customWidth="1"/>
    <col min="10" max="10" width="9" customWidth="1"/>
    <col min="11" max="11" width="6.28515625" customWidth="1"/>
    <col min="12" max="12" width="9" customWidth="1"/>
    <col min="13" max="13" width="6.28515625" customWidth="1"/>
    <col min="14" max="14" width="9" customWidth="1"/>
    <col min="15" max="15" width="6.28515625" customWidth="1"/>
    <col min="16" max="16" width="9" customWidth="1"/>
    <col min="17" max="17" width="6.28515625" customWidth="1"/>
    <col min="18" max="22" width="6.7109375" customWidth="1"/>
    <col min="23" max="23" width="10.7109375" customWidth="1"/>
    <col min="24" max="24" width="4.42578125" customWidth="1"/>
    <col min="25" max="25" width="3.7109375" bestFit="1" customWidth="1"/>
    <col min="26" max="26" width="17.5703125" bestFit="1" customWidth="1"/>
    <col min="27" max="27" width="18.7109375" bestFit="1" customWidth="1"/>
    <col min="28" max="28" width="17.5703125" bestFit="1" customWidth="1"/>
    <col min="29" max="29" width="18.7109375" bestFit="1" customWidth="1"/>
    <col min="30" max="30" width="17.5703125" bestFit="1" customWidth="1"/>
    <col min="31" max="31" width="18.7109375" bestFit="1" customWidth="1"/>
    <col min="32" max="32" width="17.5703125" bestFit="1" customWidth="1"/>
    <col min="33" max="33" width="18.7109375" bestFit="1" customWidth="1"/>
    <col min="34" max="34" width="17.5703125" bestFit="1" customWidth="1"/>
    <col min="35" max="35" width="18.7109375" bestFit="1" customWidth="1"/>
    <col min="36" max="36" width="9.7109375" bestFit="1" customWidth="1"/>
  </cols>
  <sheetData>
    <row r="1" spans="1:36" ht="30" customHeight="1" thickBot="1">
      <c r="A1" s="45" t="s">
        <v>129</v>
      </c>
      <c r="B1" s="46"/>
      <c r="C1" s="46"/>
      <c r="D1" s="46"/>
      <c r="E1" s="46"/>
      <c r="F1" s="46"/>
      <c r="G1" s="43"/>
      <c r="H1" s="43"/>
      <c r="I1" s="43"/>
      <c r="J1" s="43"/>
      <c r="K1" s="43"/>
      <c r="L1" s="43"/>
      <c r="M1" s="46"/>
      <c r="N1" s="46"/>
      <c r="O1" s="46"/>
      <c r="P1" s="46"/>
      <c r="Q1" s="46"/>
      <c r="R1" s="46"/>
      <c r="S1" s="110"/>
      <c r="T1" s="110"/>
      <c r="U1" s="110"/>
      <c r="V1" s="58" t="s">
        <v>101</v>
      </c>
    </row>
    <row r="2" spans="1:36" ht="1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36" ht="15" customHeight="1">
      <c r="A3" s="107" t="s">
        <v>85</v>
      </c>
      <c r="B3" s="108"/>
      <c r="C3" s="109"/>
      <c r="D3" s="107" t="s">
        <v>86</v>
      </c>
      <c r="E3" s="108"/>
      <c r="F3" s="108"/>
      <c r="G3" s="108"/>
      <c r="H3" s="108"/>
      <c r="I3" s="109"/>
      <c r="J3" s="107" t="s">
        <v>87</v>
      </c>
      <c r="K3" s="108"/>
      <c r="L3" s="108"/>
      <c r="M3" s="108"/>
      <c r="N3" s="108"/>
      <c r="O3" s="108"/>
      <c r="P3" s="108"/>
      <c r="Q3" s="108"/>
      <c r="R3" s="109"/>
    </row>
    <row r="4" spans="1:36" ht="26.25" customHeight="1">
      <c r="A4" s="111" t="s">
        <v>123</v>
      </c>
      <c r="B4" s="112"/>
      <c r="C4" s="113"/>
      <c r="D4" s="114" t="s">
        <v>124</v>
      </c>
      <c r="E4" s="115"/>
      <c r="F4" s="115"/>
      <c r="G4" s="116" t="s">
        <v>125</v>
      </c>
      <c r="H4" s="116"/>
      <c r="I4" s="117"/>
      <c r="J4" s="114"/>
      <c r="K4" s="115"/>
      <c r="L4" s="115"/>
      <c r="M4" s="115"/>
      <c r="N4" s="115"/>
      <c r="O4" s="115"/>
      <c r="P4" s="116" t="s">
        <v>88</v>
      </c>
      <c r="Q4" s="116"/>
      <c r="R4" s="117"/>
    </row>
    <row r="5" spans="1:36" ht="1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36" ht="15" customHeight="1">
      <c r="A6" s="107" t="s">
        <v>90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</row>
    <row r="7" spans="1:36" ht="15" customHeight="1">
      <c r="A7" s="107" t="s">
        <v>103</v>
      </c>
      <c r="B7" s="109"/>
      <c r="C7" s="107" t="s">
        <v>104</v>
      </c>
      <c r="D7" s="109"/>
      <c r="E7" s="107" t="s">
        <v>106</v>
      </c>
      <c r="F7" s="109"/>
      <c r="G7" s="107" t="s">
        <v>105</v>
      </c>
      <c r="H7" s="109"/>
      <c r="I7" s="107" t="s">
        <v>107</v>
      </c>
      <c r="J7" s="109"/>
      <c r="K7" s="107" t="s">
        <v>126</v>
      </c>
      <c r="L7" s="109"/>
      <c r="M7" s="107" t="s">
        <v>108</v>
      </c>
      <c r="N7" s="109"/>
    </row>
    <row r="8" spans="1:36" ht="26.25" customHeight="1">
      <c r="A8" s="126" t="str">
        <f>IF(COUNTIF(T12:T111,"１級")=0,"",COUNTIF(T12:T111,"１級"))</f>
        <v/>
      </c>
      <c r="B8" s="127"/>
      <c r="C8" s="126" t="str">
        <f>IF(COUNTIF(T12:T111,"２級")=0,"",COUNTIF(T12:T111,"２級"))</f>
        <v/>
      </c>
      <c r="D8" s="127"/>
      <c r="E8" s="126" t="str">
        <f>IF(COUNTIF(T12:T111,"３級")=0,"",COUNTIF(T12:T111,"３級"))</f>
        <v/>
      </c>
      <c r="F8" s="127"/>
      <c r="G8" s="126" t="str">
        <f>IF(COUNTIF(T12:T111,"４級")=0,"",COUNTIF(T12:T111,"４級"))</f>
        <v/>
      </c>
      <c r="H8" s="127"/>
      <c r="I8" s="126" t="str">
        <f>IF(COUNTIF(T12:T111,"５級")=0,"",COUNTIF(T12:T111,"５級"))</f>
        <v/>
      </c>
      <c r="J8" s="127"/>
      <c r="K8" s="126" t="str">
        <f>IF(COUNTIF(T12:T111,"級外")=0,"",COUNTIF(T12:T111,"級外"))</f>
        <v/>
      </c>
      <c r="L8" s="127"/>
      <c r="M8" s="126" t="str">
        <f>IF(COUNTIF(T12:T111,"-----")=0,"",COUNTIF(T12:T111,"-----"))</f>
        <v/>
      </c>
      <c r="N8" s="127"/>
      <c r="P8" s="85"/>
    </row>
    <row r="9" spans="1:36" ht="12.75" thickBot="1"/>
    <row r="10" spans="1:36" ht="15" customHeight="1">
      <c r="A10" s="128" t="s">
        <v>57</v>
      </c>
      <c r="B10" s="130" t="s">
        <v>0</v>
      </c>
      <c r="C10" s="131"/>
      <c r="D10" s="134" t="s">
        <v>1</v>
      </c>
      <c r="E10" s="134" t="s">
        <v>2</v>
      </c>
      <c r="F10" s="136" t="s">
        <v>98</v>
      </c>
      <c r="G10" s="137"/>
      <c r="H10" s="118" t="s">
        <v>91</v>
      </c>
      <c r="I10" s="119"/>
      <c r="J10" s="118" t="s">
        <v>112</v>
      </c>
      <c r="K10" s="119"/>
      <c r="L10" s="118" t="s">
        <v>92</v>
      </c>
      <c r="M10" s="119"/>
      <c r="N10" s="118" t="s">
        <v>93</v>
      </c>
      <c r="O10" s="119"/>
      <c r="P10" s="118" t="s">
        <v>94</v>
      </c>
      <c r="Q10" s="119"/>
      <c r="R10" s="120" t="s">
        <v>29</v>
      </c>
      <c r="S10" s="120" t="s">
        <v>3</v>
      </c>
      <c r="T10" s="120" t="s">
        <v>73</v>
      </c>
      <c r="U10" s="122" t="s">
        <v>4</v>
      </c>
      <c r="V10" s="124" t="s">
        <v>5</v>
      </c>
      <c r="X10" t="s">
        <v>58</v>
      </c>
    </row>
    <row r="11" spans="1:36" ht="24">
      <c r="A11" s="129"/>
      <c r="B11" s="132"/>
      <c r="C11" s="133"/>
      <c r="D11" s="135"/>
      <c r="E11" s="135"/>
      <c r="F11" s="38" t="s">
        <v>99</v>
      </c>
      <c r="G11" s="38" t="s">
        <v>100</v>
      </c>
      <c r="H11" s="47" t="s">
        <v>95</v>
      </c>
      <c r="I11" s="48" t="s">
        <v>21</v>
      </c>
      <c r="J11" s="47" t="s">
        <v>96</v>
      </c>
      <c r="K11" s="48" t="s">
        <v>21</v>
      </c>
      <c r="L11" s="47" t="s">
        <v>96</v>
      </c>
      <c r="M11" s="48" t="s">
        <v>21</v>
      </c>
      <c r="N11" s="47" t="s">
        <v>97</v>
      </c>
      <c r="O11" s="48" t="s">
        <v>21</v>
      </c>
      <c r="P11" s="47" t="s">
        <v>97</v>
      </c>
      <c r="Q11" s="48" t="s">
        <v>21</v>
      </c>
      <c r="R11" s="121"/>
      <c r="S11" s="121"/>
      <c r="T11" s="121"/>
      <c r="U11" s="123"/>
      <c r="V11" s="125"/>
      <c r="X11" s="32" t="s">
        <v>57</v>
      </c>
      <c r="Y11" s="32" t="s">
        <v>70</v>
      </c>
      <c r="Z11" s="32" t="s">
        <v>59</v>
      </c>
      <c r="AA11" s="68" t="s">
        <v>60</v>
      </c>
      <c r="AB11" s="32" t="s">
        <v>61</v>
      </c>
      <c r="AC11" s="68" t="s">
        <v>62</v>
      </c>
      <c r="AD11" s="32" t="s">
        <v>63</v>
      </c>
      <c r="AE11" s="68" t="s">
        <v>64</v>
      </c>
      <c r="AF11" s="32" t="s">
        <v>65</v>
      </c>
      <c r="AG11" s="68" t="s">
        <v>66</v>
      </c>
      <c r="AH11" s="32" t="s">
        <v>68</v>
      </c>
      <c r="AI11" s="68" t="s">
        <v>67</v>
      </c>
      <c r="AJ11" s="32" t="s">
        <v>69</v>
      </c>
    </row>
    <row r="12" spans="1:36" ht="18" customHeight="1">
      <c r="A12" s="14">
        <v>1</v>
      </c>
      <c r="B12" s="86"/>
      <c r="C12" s="86"/>
      <c r="D12" s="94"/>
      <c r="E12" s="94"/>
      <c r="F12" s="33"/>
      <c r="G12" s="33"/>
      <c r="H12" s="79"/>
      <c r="I12" s="80" t="str">
        <f ca="1">IF(B12="","",IF(H12="","",CHOOSE(MATCH($H12,IF($D12="男",INDIRECT(Z12),INDIRECT(AA12)),1),0,1,2,3,4,5,6,7,8,9,10)))</f>
        <v/>
      </c>
      <c r="J12" s="81"/>
      <c r="K12" s="80" t="str">
        <f ca="1">IF(B12="","",IF(J12="","",CHOOSE(MATCH(J12,IF($D12="男",INDIRECT(AB12),INDIRECT(AC12)),1),0,1,2,3,4,5,6,7,8,9,10)))</f>
        <v/>
      </c>
      <c r="L12" s="81"/>
      <c r="M12" s="80" t="str">
        <f ca="1">IF(B12="","",IF(L12="","",CHOOSE(MATCH(L12,IF($D12="男",INDIRECT(AD12),INDIRECT(AE12)),1),0,1,2,3,4,5,6,7,8,9,10)))</f>
        <v/>
      </c>
      <c r="N12" s="81"/>
      <c r="O12" s="80" t="str">
        <f ca="1">IF(B12="","",IF(N12="","",CHOOSE(MATCH(N12,IF($D12="男",INDIRECT(AF12),INDIRECT(AG12)),1),0,1,2,3,4,5,6,7,8,9,10)))</f>
        <v/>
      </c>
      <c r="P12" s="81"/>
      <c r="Q12" s="80" t="str">
        <f ca="1">IF(B12="","",IF(P12="","",CHOOSE(MATCH(P12,IF($D12="男",INDIRECT(AH12),INDIRECT(AI12)),1),0,1,2,3,4,5,6,7,8,9,10)))</f>
        <v/>
      </c>
      <c r="R12" s="80" t="str">
        <f t="shared" ref="R12:R18" si="0">IF(B12="","",COUNT(H12,J12,L12,N12,P12))</f>
        <v/>
      </c>
      <c r="S12" s="87" t="str">
        <f t="shared" ref="S12:S18" si="1">IF(B12="","",SUM(I12,K12,M12,O12,Q12))</f>
        <v/>
      </c>
      <c r="T12" s="96" t="str">
        <f>IF(R12="","",IF(R12=5,INDEX(設定!$A$2:$G$8,MATCH(S12,設定!$A$2:$A$8,1),MATCH(U12,設定!$A$2:$G$2,1)),IF(AJ12,INDEX(設定!$A$11:$G$17,MATCH(S12,設定!$A$11:$A$17,1),MATCH(U12,設定!$A$11:$G$11,1)),"-----")))</f>
        <v/>
      </c>
      <c r="U12" s="97" t="str">
        <f t="shared" ref="U12:U18" si="2">IF(B12="","",MIN(I12,K12,M12,O12,Q12))</f>
        <v/>
      </c>
      <c r="V12" s="98" t="str">
        <f t="shared" ref="V12:V18" si="3">IF(B12="","",MAX(I12,K12,M12,O12,Q12))</f>
        <v/>
      </c>
      <c r="X12">
        <v>1</v>
      </c>
      <c r="Y12" t="str">
        <f t="shared" ref="Y12:Y43" si="4">IF(E12="","",VLOOKUP(E12,年齢変換表,2))</f>
        <v/>
      </c>
      <c r="Z12" t="str">
        <f>"立得点表!"&amp;$Y12&amp;"3:"&amp;$Y12&amp;"13"</f>
        <v>立得点表!3:13</v>
      </c>
      <c r="AA12" s="69" t="str">
        <f>"立得点表!"&amp;$Y12&amp;"17:"&amp;$Y12&amp;"27"</f>
        <v>立得点表!17:27</v>
      </c>
      <c r="AB12" t="str">
        <f>"上得点表!"&amp;$Y12&amp;"3:"&amp;$Y12&amp;"13"</f>
        <v>上得点表!3:13</v>
      </c>
      <c r="AC12" s="69" t="str">
        <f>"上得点表!"&amp;$Y12&amp;"17:"&amp;$Y12&amp;"27"</f>
        <v>上得点表!17:27</v>
      </c>
      <c r="AD12" t="str">
        <f>"腕得点表!"&amp;$Y12&amp;"3:"&amp;$Y12&amp;"13"</f>
        <v>腕得点表!3:13</v>
      </c>
      <c r="AE12" s="69" t="str">
        <f>"腕得点表!"&amp;$Y12&amp;"17:"&amp;$Y12&amp;"27"</f>
        <v>腕得点表!17:27</v>
      </c>
      <c r="AF12" t="str">
        <f>"往得点表!"&amp;$Y12&amp;"3:"&amp;$Y12&amp;"13"</f>
        <v>往得点表!3:13</v>
      </c>
      <c r="AG12" s="69" t="str">
        <f>"往得点表!"&amp;$Y12&amp;"17:"&amp;$Y12&amp;"27"</f>
        <v>往得点表!17:27</v>
      </c>
      <c r="AH12" t="str">
        <f>"五得点表!"&amp;$Y12&amp;"3:"&amp;$Y12&amp;"13"</f>
        <v>五得点表!3:13</v>
      </c>
      <c r="AI12" s="69" t="str">
        <f>"五得点表!"&amp;$Y12&amp;"17:"&amp;$Y12&amp;"27"</f>
        <v>五得点表!17:27</v>
      </c>
      <c r="AJ12" t="b">
        <f>OR(AND(E12&lt;=7,E12&lt;&gt;""),AND(E12&gt;=50,E12=""))</f>
        <v>0</v>
      </c>
    </row>
    <row r="13" spans="1:36" ht="18" customHeight="1">
      <c r="A13" s="20">
        <v>2</v>
      </c>
      <c r="B13" s="86"/>
      <c r="C13" s="86"/>
      <c r="D13" s="94"/>
      <c r="E13" s="94"/>
      <c r="F13" s="34"/>
      <c r="G13" s="34"/>
      <c r="H13" s="73"/>
      <c r="I13" s="82" t="str">
        <f t="shared" ref="I13:I18" ca="1" si="5">IF(B13="","",IF(H13="","",CHOOSE(MATCH($H13,IF($D13="男",INDIRECT(Z13),INDIRECT(AA13)),1),0,1,2,3,4,5,6,7,8,9,10)))</f>
        <v/>
      </c>
      <c r="J13" s="74"/>
      <c r="K13" s="82" t="str">
        <f t="shared" ref="K13:K18" ca="1" si="6">IF(B13="","",IF(J13="","",CHOOSE(MATCH(J13,IF($D13="男",INDIRECT(AB13),INDIRECT(AC13)),1),0,1,2,3,4,5,6,7,8,9,10)))</f>
        <v/>
      </c>
      <c r="L13" s="74"/>
      <c r="M13" s="82" t="str">
        <f t="shared" ref="M13:M18" ca="1" si="7">IF(B13="","",IF(L13="","",CHOOSE(MATCH(L13,IF($D13="男",INDIRECT(AD13),INDIRECT(AE13)),1),0,1,2,3,4,5,6,7,8,9,10)))</f>
        <v/>
      </c>
      <c r="N13" s="74"/>
      <c r="O13" s="82" t="str">
        <f t="shared" ref="O13:O18" ca="1" si="8">IF(B13="","",IF(N13="","",CHOOSE(MATCH(N13,IF($D13="男",INDIRECT(AF13),INDIRECT(AG13)),1),0,1,2,3,4,5,6,7,8,9,10)))</f>
        <v/>
      </c>
      <c r="P13" s="74"/>
      <c r="Q13" s="82" t="str">
        <f t="shared" ref="Q13:Q18" ca="1" si="9">IF(B13="","",IF(P13="","",CHOOSE(MATCH(P13,IF($D13="男",INDIRECT(AH13),INDIRECT(AI13)),1),0,1,2,3,4,5,6,7,8,9,10)))</f>
        <v/>
      </c>
      <c r="R13" s="82" t="str">
        <f t="shared" si="0"/>
        <v/>
      </c>
      <c r="S13" s="88" t="str">
        <f t="shared" si="1"/>
        <v/>
      </c>
      <c r="T13" s="99" t="str">
        <f>IF(R13="","",IF(R13=5,INDEX(設定!$A$2:$G$8,MATCH(S13,設定!$A$2:$A$8,1),MATCH(U13,設定!$A$2:$G$2,1)),IF(AJ13,INDEX(設定!$A$11:$G$17,MATCH(S13,設定!$A$11:$A$17,1),MATCH(U13,設定!$A$11:$G$11,1)),"-----")))</f>
        <v/>
      </c>
      <c r="U13" s="100" t="str">
        <f t="shared" si="2"/>
        <v/>
      </c>
      <c r="V13" s="101" t="str">
        <f t="shared" si="3"/>
        <v/>
      </c>
      <c r="X13">
        <v>2</v>
      </c>
      <c r="Y13" t="str">
        <f t="shared" si="4"/>
        <v/>
      </c>
      <c r="Z13" t="str">
        <f t="shared" ref="Z13:Z76" si="10">"立得点表!"&amp;$Y13&amp;"3:"&amp;$Y13&amp;"13"</f>
        <v>立得点表!3:13</v>
      </c>
      <c r="AA13" s="69" t="str">
        <f t="shared" ref="AA13:AA76" si="11">"立得点表!"&amp;$Y13&amp;"17:"&amp;$Y13&amp;"27"</f>
        <v>立得点表!17:27</v>
      </c>
      <c r="AB13" t="str">
        <f t="shared" ref="AB13:AB76" si="12">"上得点表!"&amp;$Y13&amp;"3:"&amp;$Y13&amp;"13"</f>
        <v>上得点表!3:13</v>
      </c>
      <c r="AC13" s="69" t="str">
        <f t="shared" ref="AC13:AC76" si="13">"上得点表!"&amp;$Y13&amp;"17:"&amp;$Y13&amp;"27"</f>
        <v>上得点表!17:27</v>
      </c>
      <c r="AD13" t="str">
        <f t="shared" ref="AD13:AD76" si="14">"腕得点表!"&amp;$Y13&amp;"3:"&amp;$Y13&amp;"13"</f>
        <v>腕得点表!3:13</v>
      </c>
      <c r="AE13" s="69" t="str">
        <f t="shared" ref="AE13:AE76" si="15">"腕得点表!"&amp;$Y13&amp;"17:"&amp;$Y13&amp;"27"</f>
        <v>腕得点表!17:27</v>
      </c>
      <c r="AF13" t="str">
        <f t="shared" ref="AF13:AF76" si="16">"往得点表!"&amp;$Y13&amp;"3:"&amp;$Y13&amp;"13"</f>
        <v>往得点表!3:13</v>
      </c>
      <c r="AG13" s="69" t="str">
        <f t="shared" ref="AG13:AG76" si="17">"往得点表!"&amp;$Y13&amp;"17:"&amp;$Y13&amp;"27"</f>
        <v>往得点表!17:27</v>
      </c>
      <c r="AH13" t="str">
        <f t="shared" ref="AH13:AH76" si="18">"五得点表!"&amp;$Y13&amp;"3:"&amp;$Y13&amp;"13"</f>
        <v>五得点表!3:13</v>
      </c>
      <c r="AI13" s="69" t="str">
        <f t="shared" ref="AI13:AI76" si="19">"五得点表!"&amp;$Y13&amp;"17:"&amp;$Y13&amp;"27"</f>
        <v>五得点表!17:27</v>
      </c>
      <c r="AJ13" t="b">
        <f t="shared" ref="AJ13:AJ76" si="20">OR(AND(E13&lt;=7,E13&lt;&gt;""),AND(E13&gt;=50,E13=""))</f>
        <v>0</v>
      </c>
    </row>
    <row r="14" spans="1:36" ht="18" customHeight="1">
      <c r="A14" s="20">
        <v>3</v>
      </c>
      <c r="B14" s="86"/>
      <c r="C14" s="86"/>
      <c r="D14" s="94"/>
      <c r="E14" s="94"/>
      <c r="F14" s="34"/>
      <c r="G14" s="34"/>
      <c r="H14" s="73"/>
      <c r="I14" s="82" t="str">
        <f t="shared" ca="1" si="5"/>
        <v/>
      </c>
      <c r="J14" s="74"/>
      <c r="K14" s="82" t="str">
        <f t="shared" ca="1" si="6"/>
        <v/>
      </c>
      <c r="L14" s="74"/>
      <c r="M14" s="82" t="str">
        <f t="shared" ca="1" si="7"/>
        <v/>
      </c>
      <c r="N14" s="74"/>
      <c r="O14" s="82" t="str">
        <f t="shared" ca="1" si="8"/>
        <v/>
      </c>
      <c r="P14" s="74"/>
      <c r="Q14" s="82" t="str">
        <f t="shared" ca="1" si="9"/>
        <v/>
      </c>
      <c r="R14" s="82" t="str">
        <f t="shared" si="0"/>
        <v/>
      </c>
      <c r="S14" s="88" t="str">
        <f t="shared" si="1"/>
        <v/>
      </c>
      <c r="T14" s="99" t="str">
        <f>IF(R14="","",IF(R14=5,INDEX(設定!$A$2:$G$8,MATCH(S14,設定!$A$2:$A$8,1),MATCH(U14,設定!$A$2:$G$2,1)),IF(AJ14,INDEX(設定!$A$11:$G$17,MATCH(S14,設定!$A$11:$A$17,1),MATCH(U14,設定!$A$11:$G$11,1)),"-----")))</f>
        <v/>
      </c>
      <c r="U14" s="100" t="str">
        <f t="shared" si="2"/>
        <v/>
      </c>
      <c r="V14" s="101" t="str">
        <f t="shared" si="3"/>
        <v/>
      </c>
      <c r="X14">
        <v>3</v>
      </c>
      <c r="Y14" t="str">
        <f t="shared" si="4"/>
        <v/>
      </c>
      <c r="Z14" t="str">
        <f t="shared" si="10"/>
        <v>立得点表!3:13</v>
      </c>
      <c r="AA14" s="69" t="str">
        <f t="shared" si="11"/>
        <v>立得点表!17:27</v>
      </c>
      <c r="AB14" t="str">
        <f t="shared" si="12"/>
        <v>上得点表!3:13</v>
      </c>
      <c r="AC14" s="69" t="str">
        <f t="shared" si="13"/>
        <v>上得点表!17:27</v>
      </c>
      <c r="AD14" t="str">
        <f t="shared" si="14"/>
        <v>腕得点表!3:13</v>
      </c>
      <c r="AE14" s="69" t="str">
        <f t="shared" si="15"/>
        <v>腕得点表!17:27</v>
      </c>
      <c r="AF14" t="str">
        <f t="shared" si="16"/>
        <v>往得点表!3:13</v>
      </c>
      <c r="AG14" s="69" t="str">
        <f t="shared" si="17"/>
        <v>往得点表!17:27</v>
      </c>
      <c r="AH14" t="str">
        <f t="shared" si="18"/>
        <v>五得点表!3:13</v>
      </c>
      <c r="AI14" s="69" t="str">
        <f t="shared" si="19"/>
        <v>五得点表!17:27</v>
      </c>
      <c r="AJ14" t="b">
        <f t="shared" si="20"/>
        <v>0</v>
      </c>
    </row>
    <row r="15" spans="1:36" ht="18" customHeight="1">
      <c r="A15" s="20">
        <v>4</v>
      </c>
      <c r="B15" s="86"/>
      <c r="C15" s="86"/>
      <c r="D15" s="94"/>
      <c r="E15" s="94"/>
      <c r="F15" s="34"/>
      <c r="G15" s="34"/>
      <c r="H15" s="73"/>
      <c r="I15" s="82" t="str">
        <f t="shared" ca="1" si="5"/>
        <v/>
      </c>
      <c r="J15" s="74"/>
      <c r="K15" s="82" t="str">
        <f t="shared" ca="1" si="6"/>
        <v/>
      </c>
      <c r="L15" s="74"/>
      <c r="M15" s="82" t="str">
        <f t="shared" ca="1" si="7"/>
        <v/>
      </c>
      <c r="N15" s="74"/>
      <c r="O15" s="82" t="str">
        <f t="shared" ca="1" si="8"/>
        <v/>
      </c>
      <c r="P15" s="74"/>
      <c r="Q15" s="82" t="str">
        <f t="shared" ca="1" si="9"/>
        <v/>
      </c>
      <c r="R15" s="82" t="str">
        <f t="shared" si="0"/>
        <v/>
      </c>
      <c r="S15" s="88" t="str">
        <f t="shared" si="1"/>
        <v/>
      </c>
      <c r="T15" s="99" t="str">
        <f>IF(R15="","",IF(R15=5,INDEX(設定!$A$2:$G$8,MATCH(S15,設定!$A$2:$A$8,1),MATCH(U15,設定!$A$2:$G$2,1)),IF(AJ15,INDEX(設定!$A$11:$G$17,MATCH(S15,設定!$A$11:$A$17,1),MATCH(U15,設定!$A$11:$G$11,1)),"-----")))</f>
        <v/>
      </c>
      <c r="U15" s="100" t="str">
        <f t="shared" si="2"/>
        <v/>
      </c>
      <c r="V15" s="101" t="str">
        <f t="shared" si="3"/>
        <v/>
      </c>
      <c r="X15">
        <v>4</v>
      </c>
      <c r="Y15" t="str">
        <f t="shared" si="4"/>
        <v/>
      </c>
      <c r="Z15" t="str">
        <f t="shared" si="10"/>
        <v>立得点表!3:13</v>
      </c>
      <c r="AA15" s="69" t="str">
        <f t="shared" si="11"/>
        <v>立得点表!17:27</v>
      </c>
      <c r="AB15" t="str">
        <f t="shared" si="12"/>
        <v>上得点表!3:13</v>
      </c>
      <c r="AC15" s="69" t="str">
        <f t="shared" si="13"/>
        <v>上得点表!17:27</v>
      </c>
      <c r="AD15" t="str">
        <f t="shared" si="14"/>
        <v>腕得点表!3:13</v>
      </c>
      <c r="AE15" s="69" t="str">
        <f t="shared" si="15"/>
        <v>腕得点表!17:27</v>
      </c>
      <c r="AF15" t="str">
        <f t="shared" si="16"/>
        <v>往得点表!3:13</v>
      </c>
      <c r="AG15" s="69" t="str">
        <f t="shared" si="17"/>
        <v>往得点表!17:27</v>
      </c>
      <c r="AH15" t="str">
        <f t="shared" si="18"/>
        <v>五得点表!3:13</v>
      </c>
      <c r="AI15" s="69" t="str">
        <f t="shared" si="19"/>
        <v>五得点表!17:27</v>
      </c>
      <c r="AJ15" t="b">
        <f t="shared" si="20"/>
        <v>0</v>
      </c>
    </row>
    <row r="16" spans="1:36" ht="18" customHeight="1">
      <c r="A16" s="24">
        <v>5</v>
      </c>
      <c r="B16" s="89"/>
      <c r="C16" s="90"/>
      <c r="D16" s="95"/>
      <c r="E16" s="95"/>
      <c r="F16" s="35"/>
      <c r="G16" s="35"/>
      <c r="H16" s="75"/>
      <c r="I16" s="84" t="str">
        <f t="shared" ca="1" si="5"/>
        <v/>
      </c>
      <c r="J16" s="76"/>
      <c r="K16" s="84" t="str">
        <f t="shared" ca="1" si="6"/>
        <v/>
      </c>
      <c r="L16" s="76"/>
      <c r="M16" s="84" t="str">
        <f t="shared" ca="1" si="7"/>
        <v/>
      </c>
      <c r="N16" s="76"/>
      <c r="O16" s="84" t="str">
        <f t="shared" ca="1" si="8"/>
        <v/>
      </c>
      <c r="P16" s="76"/>
      <c r="Q16" s="84" t="str">
        <f t="shared" ca="1" si="9"/>
        <v/>
      </c>
      <c r="R16" s="84" t="str">
        <f t="shared" si="0"/>
        <v/>
      </c>
      <c r="S16" s="91" t="str">
        <f t="shared" si="1"/>
        <v/>
      </c>
      <c r="T16" s="102" t="str">
        <f>IF(R16="","",IF(R16=5,INDEX(設定!$A$2:$G$8,MATCH(S16,設定!$A$2:$A$8,1),MATCH(U16,設定!$A$2:$G$2,1)),IF(AJ16,INDEX(設定!$A$11:$G$17,MATCH(S16,設定!$A$11:$A$17,1),MATCH(U16,設定!$A$11:$G$11,1)),"-----")))</f>
        <v/>
      </c>
      <c r="U16" s="103" t="str">
        <f t="shared" si="2"/>
        <v/>
      </c>
      <c r="V16" s="104" t="str">
        <f t="shared" si="3"/>
        <v/>
      </c>
      <c r="X16">
        <v>5</v>
      </c>
      <c r="Y16" t="str">
        <f t="shared" si="4"/>
        <v/>
      </c>
      <c r="Z16" t="str">
        <f t="shared" si="10"/>
        <v>立得点表!3:13</v>
      </c>
      <c r="AA16" s="69" t="str">
        <f t="shared" si="11"/>
        <v>立得点表!17:27</v>
      </c>
      <c r="AB16" t="str">
        <f t="shared" si="12"/>
        <v>上得点表!3:13</v>
      </c>
      <c r="AC16" s="69" t="str">
        <f t="shared" si="13"/>
        <v>上得点表!17:27</v>
      </c>
      <c r="AD16" t="str">
        <f t="shared" si="14"/>
        <v>腕得点表!3:13</v>
      </c>
      <c r="AE16" s="69" t="str">
        <f t="shared" si="15"/>
        <v>腕得点表!17:27</v>
      </c>
      <c r="AF16" t="str">
        <f t="shared" si="16"/>
        <v>往得点表!3:13</v>
      </c>
      <c r="AG16" s="69" t="str">
        <f t="shared" si="17"/>
        <v>往得点表!17:27</v>
      </c>
      <c r="AH16" t="str">
        <f t="shared" si="18"/>
        <v>五得点表!3:13</v>
      </c>
      <c r="AI16" s="69" t="str">
        <f t="shared" si="19"/>
        <v>五得点表!17:27</v>
      </c>
      <c r="AJ16" t="b">
        <f t="shared" si="20"/>
        <v>0</v>
      </c>
    </row>
    <row r="17" spans="1:36" ht="18" customHeight="1">
      <c r="A17" s="14">
        <v>6</v>
      </c>
      <c r="B17" s="86"/>
      <c r="C17" s="86"/>
      <c r="D17" s="94"/>
      <c r="E17" s="94"/>
      <c r="F17" s="37"/>
      <c r="G17" s="37"/>
      <c r="H17" s="77"/>
      <c r="I17" s="83" t="str">
        <f t="shared" ca="1" si="5"/>
        <v/>
      </c>
      <c r="J17" s="78"/>
      <c r="K17" s="83" t="str">
        <f t="shared" ca="1" si="6"/>
        <v/>
      </c>
      <c r="L17" s="78"/>
      <c r="M17" s="83" t="str">
        <f t="shared" ca="1" si="7"/>
        <v/>
      </c>
      <c r="N17" s="78"/>
      <c r="O17" s="83" t="str">
        <f t="shared" ca="1" si="8"/>
        <v/>
      </c>
      <c r="P17" s="78"/>
      <c r="Q17" s="83" t="str">
        <f t="shared" ca="1" si="9"/>
        <v/>
      </c>
      <c r="R17" s="83" t="str">
        <f t="shared" si="0"/>
        <v/>
      </c>
      <c r="S17" s="92" t="str">
        <f t="shared" si="1"/>
        <v/>
      </c>
      <c r="T17" s="96" t="str">
        <f>IF(R17="","",IF(R17=5,INDEX(設定!$A$2:$G$8,MATCH(S17,設定!$A$2:$A$8,1),MATCH(U17,設定!$A$2:$G$2,1)),IF(AJ17,INDEX(設定!$A$11:$G$17,MATCH(S17,設定!$A$11:$A$17,1),MATCH(U17,設定!$A$11:$G$11,1)),"-----")))</f>
        <v/>
      </c>
      <c r="U17" s="105" t="str">
        <f t="shared" si="2"/>
        <v/>
      </c>
      <c r="V17" s="98" t="str">
        <f t="shared" si="3"/>
        <v/>
      </c>
      <c r="X17">
        <v>6</v>
      </c>
      <c r="Y17" t="str">
        <f t="shared" si="4"/>
        <v/>
      </c>
      <c r="Z17" t="str">
        <f t="shared" si="10"/>
        <v>立得点表!3:13</v>
      </c>
      <c r="AA17" s="69" t="str">
        <f t="shared" si="11"/>
        <v>立得点表!17:27</v>
      </c>
      <c r="AB17" t="str">
        <f t="shared" si="12"/>
        <v>上得点表!3:13</v>
      </c>
      <c r="AC17" s="69" t="str">
        <f t="shared" si="13"/>
        <v>上得点表!17:27</v>
      </c>
      <c r="AD17" t="str">
        <f t="shared" si="14"/>
        <v>腕得点表!3:13</v>
      </c>
      <c r="AE17" s="69" t="str">
        <f t="shared" si="15"/>
        <v>腕得点表!17:27</v>
      </c>
      <c r="AF17" t="str">
        <f t="shared" si="16"/>
        <v>往得点表!3:13</v>
      </c>
      <c r="AG17" s="69" t="str">
        <f t="shared" si="17"/>
        <v>往得点表!17:27</v>
      </c>
      <c r="AH17" t="str">
        <f t="shared" si="18"/>
        <v>五得点表!3:13</v>
      </c>
      <c r="AI17" s="69" t="str">
        <f t="shared" si="19"/>
        <v>五得点表!17:27</v>
      </c>
      <c r="AJ17" t="b">
        <f t="shared" si="20"/>
        <v>0</v>
      </c>
    </row>
    <row r="18" spans="1:36" ht="18" customHeight="1">
      <c r="A18" s="20">
        <v>7</v>
      </c>
      <c r="B18" s="86"/>
      <c r="C18" s="86"/>
      <c r="D18" s="94"/>
      <c r="E18" s="94"/>
      <c r="F18" s="34"/>
      <c r="G18" s="34"/>
      <c r="H18" s="73"/>
      <c r="I18" s="82" t="str">
        <f t="shared" ca="1" si="5"/>
        <v/>
      </c>
      <c r="J18" s="74"/>
      <c r="K18" s="82" t="str">
        <f t="shared" ca="1" si="6"/>
        <v/>
      </c>
      <c r="L18" s="74"/>
      <c r="M18" s="82" t="str">
        <f t="shared" ca="1" si="7"/>
        <v/>
      </c>
      <c r="N18" s="74"/>
      <c r="O18" s="82" t="str">
        <f t="shared" ca="1" si="8"/>
        <v/>
      </c>
      <c r="P18" s="74"/>
      <c r="Q18" s="82" t="str">
        <f t="shared" ca="1" si="9"/>
        <v/>
      </c>
      <c r="R18" s="82" t="str">
        <f t="shared" si="0"/>
        <v/>
      </c>
      <c r="S18" s="88" t="str">
        <f t="shared" si="1"/>
        <v/>
      </c>
      <c r="T18" s="99" t="str">
        <f>IF(R18="","",IF(R18=5,INDEX(設定!$A$2:$G$8,MATCH(S18,設定!$A$2:$A$8,1),MATCH(U18,設定!$A$2:$G$2,1)),IF(AJ18,INDEX(設定!$A$11:$G$17,MATCH(S18,設定!$A$11:$A$17,1),MATCH(U18,設定!$A$11:$G$11,1)),"-----")))</f>
        <v/>
      </c>
      <c r="U18" s="100" t="str">
        <f t="shared" si="2"/>
        <v/>
      </c>
      <c r="V18" s="101" t="str">
        <f t="shared" si="3"/>
        <v/>
      </c>
      <c r="X18">
        <v>7</v>
      </c>
      <c r="Y18" t="str">
        <f t="shared" si="4"/>
        <v/>
      </c>
      <c r="Z18" t="str">
        <f t="shared" si="10"/>
        <v>立得点表!3:13</v>
      </c>
      <c r="AA18" s="69" t="str">
        <f t="shared" si="11"/>
        <v>立得点表!17:27</v>
      </c>
      <c r="AB18" t="str">
        <f t="shared" si="12"/>
        <v>上得点表!3:13</v>
      </c>
      <c r="AC18" s="69" t="str">
        <f t="shared" si="13"/>
        <v>上得点表!17:27</v>
      </c>
      <c r="AD18" t="str">
        <f t="shared" si="14"/>
        <v>腕得点表!3:13</v>
      </c>
      <c r="AE18" s="69" t="str">
        <f t="shared" si="15"/>
        <v>腕得点表!17:27</v>
      </c>
      <c r="AF18" t="str">
        <f t="shared" si="16"/>
        <v>往得点表!3:13</v>
      </c>
      <c r="AG18" s="69" t="str">
        <f t="shared" si="17"/>
        <v>往得点表!17:27</v>
      </c>
      <c r="AH18" t="str">
        <f t="shared" si="18"/>
        <v>五得点表!3:13</v>
      </c>
      <c r="AI18" s="69" t="str">
        <f t="shared" si="19"/>
        <v>五得点表!17:27</v>
      </c>
      <c r="AJ18" t="b">
        <f t="shared" si="20"/>
        <v>0</v>
      </c>
    </row>
    <row r="19" spans="1:36" ht="18" customHeight="1">
      <c r="A19" s="20">
        <v>8</v>
      </c>
      <c r="B19" s="86"/>
      <c r="C19" s="86"/>
      <c r="D19" s="94"/>
      <c r="E19" s="94"/>
      <c r="F19" s="34"/>
      <c r="G19" s="34"/>
      <c r="H19" s="73"/>
      <c r="I19" s="82" t="str">
        <f t="shared" ref="I19:I76" ca="1" si="21">IF(B19="","",IF(H19="","",CHOOSE(MATCH($H19,IF($D19="男",INDIRECT(Z19),INDIRECT(AA19)),1),0,1,2,3,4,5,6,7,8,9,10)))</f>
        <v/>
      </c>
      <c r="J19" s="74"/>
      <c r="K19" s="82" t="str">
        <f t="shared" ref="K19:K76" ca="1" si="22">IF(B19="","",IF(J19="","",CHOOSE(MATCH(J19,IF($D19="男",INDIRECT(AB19),INDIRECT(AC19)),1),0,1,2,3,4,5,6,7,8,9,10)))</f>
        <v/>
      </c>
      <c r="L19" s="74"/>
      <c r="M19" s="82" t="str">
        <f t="shared" ref="M19:M76" ca="1" si="23">IF(B19="","",IF(L19="","",CHOOSE(MATCH(L19,IF($D19="男",INDIRECT(AD19),INDIRECT(AE19)),1),0,1,2,3,4,5,6,7,8,9,10)))</f>
        <v/>
      </c>
      <c r="N19" s="74"/>
      <c r="O19" s="82" t="str">
        <f t="shared" ref="O19:O76" ca="1" si="24">IF(B19="","",IF(N19="","",CHOOSE(MATCH(N19,IF($D19="男",INDIRECT(AF19),INDIRECT(AG19)),1),0,1,2,3,4,5,6,7,8,9,10)))</f>
        <v/>
      </c>
      <c r="P19" s="74"/>
      <c r="Q19" s="82" t="str">
        <f t="shared" ref="Q19:Q76" ca="1" si="25">IF(B19="","",IF(P19="","",CHOOSE(MATCH(P19,IF($D19="男",INDIRECT(AH19),INDIRECT(AI19)),1),0,1,2,3,4,5,6,7,8,9,10)))</f>
        <v/>
      </c>
      <c r="R19" s="82" t="str">
        <f t="shared" ref="R19:R75" si="26">IF(B19="","",COUNT(H19,J19,L19,N19,P19))</f>
        <v/>
      </c>
      <c r="S19" s="88" t="str">
        <f t="shared" ref="S19:S75" si="27">IF(B19="","",SUM(I19,K19,M19,O19,Q19))</f>
        <v/>
      </c>
      <c r="T19" s="99" t="str">
        <f>IF(R19="","",IF(R19=5,INDEX(設定!$A$2:$G$8,MATCH(S19,設定!$A$2:$A$8,1),MATCH(U19,設定!$A$2:$G$2,1)),IF(AJ19,INDEX(設定!$A$11:$G$17,MATCH(S19,設定!$A$11:$A$17,1),MATCH(U19,設定!$A$11:$G$11,1)),"-----")))</f>
        <v/>
      </c>
      <c r="U19" s="100" t="str">
        <f t="shared" ref="U19:U75" si="28">IF(B19="","",MIN(I19,K19,M19,O19,Q19))</f>
        <v/>
      </c>
      <c r="V19" s="101" t="str">
        <f t="shared" ref="V19:V75" si="29">IF(B19="","",MAX(I19,K19,M19,O19,Q19))</f>
        <v/>
      </c>
      <c r="X19">
        <v>8</v>
      </c>
      <c r="Y19" t="str">
        <f t="shared" si="4"/>
        <v/>
      </c>
      <c r="Z19" t="str">
        <f t="shared" si="10"/>
        <v>立得点表!3:13</v>
      </c>
      <c r="AA19" s="69" t="str">
        <f t="shared" si="11"/>
        <v>立得点表!17:27</v>
      </c>
      <c r="AB19" t="str">
        <f t="shared" si="12"/>
        <v>上得点表!3:13</v>
      </c>
      <c r="AC19" s="69" t="str">
        <f t="shared" si="13"/>
        <v>上得点表!17:27</v>
      </c>
      <c r="AD19" t="str">
        <f t="shared" si="14"/>
        <v>腕得点表!3:13</v>
      </c>
      <c r="AE19" s="69" t="str">
        <f t="shared" si="15"/>
        <v>腕得点表!17:27</v>
      </c>
      <c r="AF19" t="str">
        <f t="shared" si="16"/>
        <v>往得点表!3:13</v>
      </c>
      <c r="AG19" s="69" t="str">
        <f t="shared" si="17"/>
        <v>往得点表!17:27</v>
      </c>
      <c r="AH19" t="str">
        <f t="shared" si="18"/>
        <v>五得点表!3:13</v>
      </c>
      <c r="AI19" s="69" t="str">
        <f t="shared" si="19"/>
        <v>五得点表!17:27</v>
      </c>
      <c r="AJ19" t="b">
        <f t="shared" si="20"/>
        <v>0</v>
      </c>
    </row>
    <row r="20" spans="1:36" ht="18" customHeight="1">
      <c r="A20" s="20">
        <v>9</v>
      </c>
      <c r="B20" s="93"/>
      <c r="C20" s="86"/>
      <c r="D20" s="94"/>
      <c r="E20" s="94"/>
      <c r="F20" s="34"/>
      <c r="G20" s="34"/>
      <c r="H20" s="73"/>
      <c r="I20" s="82" t="str">
        <f t="shared" ca="1" si="21"/>
        <v/>
      </c>
      <c r="J20" s="74"/>
      <c r="K20" s="82" t="str">
        <f t="shared" ca="1" si="22"/>
        <v/>
      </c>
      <c r="L20" s="74"/>
      <c r="M20" s="82" t="str">
        <f t="shared" ca="1" si="23"/>
        <v/>
      </c>
      <c r="N20" s="74"/>
      <c r="O20" s="82" t="str">
        <f t="shared" ca="1" si="24"/>
        <v/>
      </c>
      <c r="P20" s="74"/>
      <c r="Q20" s="82" t="str">
        <f t="shared" ca="1" si="25"/>
        <v/>
      </c>
      <c r="R20" s="82" t="str">
        <f t="shared" si="26"/>
        <v/>
      </c>
      <c r="S20" s="88" t="str">
        <f t="shared" si="27"/>
        <v/>
      </c>
      <c r="T20" s="99" t="str">
        <f>IF(R20="","",IF(R20=5,INDEX(設定!$A$2:$G$8,MATCH(S20,設定!$A$2:$A$8,1),MATCH(U20,設定!$A$2:$G$2,1)),IF(AJ20,INDEX(設定!$A$11:$G$17,MATCH(S20,設定!$A$11:$A$17,1),MATCH(U20,設定!$A$11:$G$11,1)),"-----")))</f>
        <v/>
      </c>
      <c r="U20" s="100" t="str">
        <f t="shared" si="28"/>
        <v/>
      </c>
      <c r="V20" s="101" t="str">
        <f t="shared" si="29"/>
        <v/>
      </c>
      <c r="X20">
        <v>9</v>
      </c>
      <c r="Y20" t="str">
        <f t="shared" si="4"/>
        <v/>
      </c>
      <c r="Z20" t="str">
        <f t="shared" si="10"/>
        <v>立得点表!3:13</v>
      </c>
      <c r="AA20" s="69" t="str">
        <f t="shared" si="11"/>
        <v>立得点表!17:27</v>
      </c>
      <c r="AB20" t="str">
        <f t="shared" si="12"/>
        <v>上得点表!3:13</v>
      </c>
      <c r="AC20" s="69" t="str">
        <f t="shared" si="13"/>
        <v>上得点表!17:27</v>
      </c>
      <c r="AD20" t="str">
        <f t="shared" si="14"/>
        <v>腕得点表!3:13</v>
      </c>
      <c r="AE20" s="69" t="str">
        <f t="shared" si="15"/>
        <v>腕得点表!17:27</v>
      </c>
      <c r="AF20" t="str">
        <f t="shared" si="16"/>
        <v>往得点表!3:13</v>
      </c>
      <c r="AG20" s="69" t="str">
        <f t="shared" si="17"/>
        <v>往得点表!17:27</v>
      </c>
      <c r="AH20" t="str">
        <f t="shared" si="18"/>
        <v>五得点表!3:13</v>
      </c>
      <c r="AI20" s="69" t="str">
        <f t="shared" si="19"/>
        <v>五得点表!17:27</v>
      </c>
      <c r="AJ20" t="b">
        <f t="shared" si="20"/>
        <v>0</v>
      </c>
    </row>
    <row r="21" spans="1:36" ht="18" customHeight="1">
      <c r="A21" s="24">
        <v>10</v>
      </c>
      <c r="B21" s="89"/>
      <c r="C21" s="90"/>
      <c r="D21" s="95"/>
      <c r="E21" s="95"/>
      <c r="F21" s="35"/>
      <c r="G21" s="35"/>
      <c r="H21" s="75"/>
      <c r="I21" s="84" t="str">
        <f t="shared" ca="1" si="21"/>
        <v/>
      </c>
      <c r="J21" s="76"/>
      <c r="K21" s="84" t="str">
        <f t="shared" ca="1" si="22"/>
        <v/>
      </c>
      <c r="L21" s="76"/>
      <c r="M21" s="84" t="str">
        <f t="shared" ca="1" si="23"/>
        <v/>
      </c>
      <c r="N21" s="76"/>
      <c r="O21" s="84" t="str">
        <f t="shared" ca="1" si="24"/>
        <v/>
      </c>
      <c r="P21" s="76"/>
      <c r="Q21" s="84" t="str">
        <f t="shared" ca="1" si="25"/>
        <v/>
      </c>
      <c r="R21" s="84" t="str">
        <f t="shared" si="26"/>
        <v/>
      </c>
      <c r="S21" s="91" t="str">
        <f t="shared" si="27"/>
        <v/>
      </c>
      <c r="T21" s="102" t="str">
        <f>IF(R21="","",IF(R21=5,INDEX(設定!$A$2:$G$8,MATCH(S21,設定!$A$2:$A$8,1),MATCH(U21,設定!$A$2:$G$2,1)),IF(AJ21,INDEX(設定!$A$11:$G$17,MATCH(S21,設定!$A$11:$A$17,1),MATCH(U21,設定!$A$11:$G$11,1)),"-----")))</f>
        <v/>
      </c>
      <c r="U21" s="103" t="str">
        <f t="shared" si="28"/>
        <v/>
      </c>
      <c r="V21" s="104" t="str">
        <f t="shared" si="29"/>
        <v/>
      </c>
      <c r="X21">
        <v>10</v>
      </c>
      <c r="Y21" t="str">
        <f t="shared" si="4"/>
        <v/>
      </c>
      <c r="Z21" t="str">
        <f t="shared" si="10"/>
        <v>立得点表!3:13</v>
      </c>
      <c r="AA21" s="69" t="str">
        <f t="shared" si="11"/>
        <v>立得点表!17:27</v>
      </c>
      <c r="AB21" t="str">
        <f t="shared" si="12"/>
        <v>上得点表!3:13</v>
      </c>
      <c r="AC21" s="69" t="str">
        <f t="shared" si="13"/>
        <v>上得点表!17:27</v>
      </c>
      <c r="AD21" t="str">
        <f t="shared" si="14"/>
        <v>腕得点表!3:13</v>
      </c>
      <c r="AE21" s="69" t="str">
        <f t="shared" si="15"/>
        <v>腕得点表!17:27</v>
      </c>
      <c r="AF21" t="str">
        <f t="shared" si="16"/>
        <v>往得点表!3:13</v>
      </c>
      <c r="AG21" s="69" t="str">
        <f t="shared" si="17"/>
        <v>往得点表!17:27</v>
      </c>
      <c r="AH21" t="str">
        <f t="shared" si="18"/>
        <v>五得点表!3:13</v>
      </c>
      <c r="AI21" s="69" t="str">
        <f t="shared" si="19"/>
        <v>五得点表!17:27</v>
      </c>
      <c r="AJ21" t="b">
        <f t="shared" si="20"/>
        <v>0</v>
      </c>
    </row>
    <row r="22" spans="1:36" ht="18" customHeight="1">
      <c r="A22" s="14">
        <v>11</v>
      </c>
      <c r="B22" s="86"/>
      <c r="C22" s="86"/>
      <c r="D22" s="94"/>
      <c r="E22" s="94"/>
      <c r="F22" s="37"/>
      <c r="G22" s="37"/>
      <c r="H22" s="77"/>
      <c r="I22" s="83" t="str">
        <f t="shared" ca="1" si="21"/>
        <v/>
      </c>
      <c r="J22" s="78"/>
      <c r="K22" s="83" t="str">
        <f t="shared" ca="1" si="22"/>
        <v/>
      </c>
      <c r="L22" s="78"/>
      <c r="M22" s="83" t="str">
        <f t="shared" ca="1" si="23"/>
        <v/>
      </c>
      <c r="N22" s="78"/>
      <c r="O22" s="83" t="str">
        <f t="shared" ca="1" si="24"/>
        <v/>
      </c>
      <c r="P22" s="78"/>
      <c r="Q22" s="83" t="str">
        <f t="shared" ca="1" si="25"/>
        <v/>
      </c>
      <c r="R22" s="83" t="str">
        <f t="shared" si="26"/>
        <v/>
      </c>
      <c r="S22" s="92" t="str">
        <f t="shared" si="27"/>
        <v/>
      </c>
      <c r="T22" s="96" t="str">
        <f>IF(R22="","",IF(R22=5,INDEX(設定!$A$2:$G$8,MATCH(S22,設定!$A$2:$A$8,1),MATCH(U22,設定!$A$2:$G$2,1)),IF(AJ22,INDEX(設定!$A$11:$G$17,MATCH(S22,設定!$A$11:$A$17,1),MATCH(U22,設定!$A$11:$G$11,1)),"-----")))</f>
        <v/>
      </c>
      <c r="U22" s="105" t="str">
        <f t="shared" si="28"/>
        <v/>
      </c>
      <c r="V22" s="98" t="str">
        <f t="shared" si="29"/>
        <v/>
      </c>
      <c r="X22">
        <v>11</v>
      </c>
      <c r="Y22" t="str">
        <f t="shared" si="4"/>
        <v/>
      </c>
      <c r="Z22" t="str">
        <f t="shared" si="10"/>
        <v>立得点表!3:13</v>
      </c>
      <c r="AA22" s="69" t="str">
        <f t="shared" si="11"/>
        <v>立得点表!17:27</v>
      </c>
      <c r="AB22" t="str">
        <f t="shared" si="12"/>
        <v>上得点表!3:13</v>
      </c>
      <c r="AC22" s="69" t="str">
        <f t="shared" si="13"/>
        <v>上得点表!17:27</v>
      </c>
      <c r="AD22" t="str">
        <f t="shared" si="14"/>
        <v>腕得点表!3:13</v>
      </c>
      <c r="AE22" s="69" t="str">
        <f t="shared" si="15"/>
        <v>腕得点表!17:27</v>
      </c>
      <c r="AF22" t="str">
        <f t="shared" si="16"/>
        <v>往得点表!3:13</v>
      </c>
      <c r="AG22" s="69" t="str">
        <f t="shared" si="17"/>
        <v>往得点表!17:27</v>
      </c>
      <c r="AH22" t="str">
        <f t="shared" si="18"/>
        <v>五得点表!3:13</v>
      </c>
      <c r="AI22" s="69" t="str">
        <f t="shared" si="19"/>
        <v>五得点表!17:27</v>
      </c>
      <c r="AJ22" t="b">
        <f t="shared" si="20"/>
        <v>0</v>
      </c>
    </row>
    <row r="23" spans="1:36" ht="18" customHeight="1">
      <c r="A23" s="20">
        <v>12</v>
      </c>
      <c r="B23" s="86"/>
      <c r="C23" s="86"/>
      <c r="D23" s="94"/>
      <c r="E23" s="94"/>
      <c r="F23" s="34"/>
      <c r="G23" s="34"/>
      <c r="H23" s="73"/>
      <c r="I23" s="82" t="str">
        <f t="shared" ca="1" si="21"/>
        <v/>
      </c>
      <c r="J23" s="74"/>
      <c r="K23" s="82" t="str">
        <f t="shared" ca="1" si="22"/>
        <v/>
      </c>
      <c r="L23" s="74"/>
      <c r="M23" s="82" t="str">
        <f t="shared" ca="1" si="23"/>
        <v/>
      </c>
      <c r="N23" s="74"/>
      <c r="O23" s="82" t="str">
        <f t="shared" ca="1" si="24"/>
        <v/>
      </c>
      <c r="P23" s="74"/>
      <c r="Q23" s="82" t="str">
        <f t="shared" ca="1" si="25"/>
        <v/>
      </c>
      <c r="R23" s="82" t="str">
        <f t="shared" si="26"/>
        <v/>
      </c>
      <c r="S23" s="88" t="str">
        <f t="shared" si="27"/>
        <v/>
      </c>
      <c r="T23" s="99" t="str">
        <f>IF(R23="","",IF(R23=5,INDEX(設定!$A$2:$G$8,MATCH(S23,設定!$A$2:$A$8,1),MATCH(U23,設定!$A$2:$G$2,1)),IF(AJ23,INDEX(設定!$A$11:$G$17,MATCH(S23,設定!$A$11:$A$17,1),MATCH(U23,設定!$A$11:$G$11,1)),"-----")))</f>
        <v/>
      </c>
      <c r="U23" s="100" t="str">
        <f t="shared" si="28"/>
        <v/>
      </c>
      <c r="V23" s="101" t="str">
        <f t="shared" si="29"/>
        <v/>
      </c>
      <c r="X23">
        <v>12</v>
      </c>
      <c r="Y23" t="str">
        <f t="shared" si="4"/>
        <v/>
      </c>
      <c r="Z23" t="str">
        <f t="shared" si="10"/>
        <v>立得点表!3:13</v>
      </c>
      <c r="AA23" s="69" t="str">
        <f t="shared" si="11"/>
        <v>立得点表!17:27</v>
      </c>
      <c r="AB23" t="str">
        <f t="shared" si="12"/>
        <v>上得点表!3:13</v>
      </c>
      <c r="AC23" s="69" t="str">
        <f t="shared" si="13"/>
        <v>上得点表!17:27</v>
      </c>
      <c r="AD23" t="str">
        <f t="shared" si="14"/>
        <v>腕得点表!3:13</v>
      </c>
      <c r="AE23" s="69" t="str">
        <f t="shared" si="15"/>
        <v>腕得点表!17:27</v>
      </c>
      <c r="AF23" t="str">
        <f t="shared" si="16"/>
        <v>往得点表!3:13</v>
      </c>
      <c r="AG23" s="69" t="str">
        <f t="shared" si="17"/>
        <v>往得点表!17:27</v>
      </c>
      <c r="AH23" t="str">
        <f t="shared" si="18"/>
        <v>五得点表!3:13</v>
      </c>
      <c r="AI23" s="69" t="str">
        <f t="shared" si="19"/>
        <v>五得点表!17:27</v>
      </c>
      <c r="AJ23" t="b">
        <f t="shared" si="20"/>
        <v>0</v>
      </c>
    </row>
    <row r="24" spans="1:36" ht="18" customHeight="1">
      <c r="A24" s="20">
        <v>13</v>
      </c>
      <c r="B24" s="86"/>
      <c r="C24" s="86"/>
      <c r="D24" s="94"/>
      <c r="E24" s="94"/>
      <c r="F24" s="34"/>
      <c r="G24" s="34"/>
      <c r="H24" s="73"/>
      <c r="I24" s="82" t="str">
        <f t="shared" ca="1" si="21"/>
        <v/>
      </c>
      <c r="J24" s="74"/>
      <c r="K24" s="82" t="str">
        <f t="shared" ca="1" si="22"/>
        <v/>
      </c>
      <c r="L24" s="74"/>
      <c r="M24" s="82" t="str">
        <f t="shared" ca="1" si="23"/>
        <v/>
      </c>
      <c r="N24" s="74"/>
      <c r="O24" s="82" t="str">
        <f t="shared" ca="1" si="24"/>
        <v/>
      </c>
      <c r="P24" s="74"/>
      <c r="Q24" s="82" t="str">
        <f t="shared" ca="1" si="25"/>
        <v/>
      </c>
      <c r="R24" s="82" t="str">
        <f t="shared" si="26"/>
        <v/>
      </c>
      <c r="S24" s="88" t="str">
        <f t="shared" si="27"/>
        <v/>
      </c>
      <c r="T24" s="99" t="str">
        <f>IF(R24="","",IF(R24=5,INDEX(設定!$A$2:$G$8,MATCH(S24,設定!$A$2:$A$8,1),MATCH(U24,設定!$A$2:$G$2,1)),IF(AJ24,INDEX(設定!$A$11:$G$17,MATCH(S24,設定!$A$11:$A$17,1),MATCH(U24,設定!$A$11:$G$11,1)),"-----")))</f>
        <v/>
      </c>
      <c r="U24" s="100" t="str">
        <f t="shared" si="28"/>
        <v/>
      </c>
      <c r="V24" s="101" t="str">
        <f t="shared" si="29"/>
        <v/>
      </c>
      <c r="X24">
        <v>13</v>
      </c>
      <c r="Y24" t="str">
        <f t="shared" si="4"/>
        <v/>
      </c>
      <c r="Z24" t="str">
        <f t="shared" si="10"/>
        <v>立得点表!3:13</v>
      </c>
      <c r="AA24" s="69" t="str">
        <f t="shared" si="11"/>
        <v>立得点表!17:27</v>
      </c>
      <c r="AB24" t="str">
        <f t="shared" si="12"/>
        <v>上得点表!3:13</v>
      </c>
      <c r="AC24" s="69" t="str">
        <f t="shared" si="13"/>
        <v>上得点表!17:27</v>
      </c>
      <c r="AD24" t="str">
        <f t="shared" si="14"/>
        <v>腕得点表!3:13</v>
      </c>
      <c r="AE24" s="69" t="str">
        <f t="shared" si="15"/>
        <v>腕得点表!17:27</v>
      </c>
      <c r="AF24" t="str">
        <f t="shared" si="16"/>
        <v>往得点表!3:13</v>
      </c>
      <c r="AG24" s="69" t="str">
        <f t="shared" si="17"/>
        <v>往得点表!17:27</v>
      </c>
      <c r="AH24" t="str">
        <f t="shared" si="18"/>
        <v>五得点表!3:13</v>
      </c>
      <c r="AI24" s="69" t="str">
        <f t="shared" si="19"/>
        <v>五得点表!17:27</v>
      </c>
      <c r="AJ24" t="b">
        <f t="shared" si="20"/>
        <v>0</v>
      </c>
    </row>
    <row r="25" spans="1:36" ht="18" customHeight="1">
      <c r="A25" s="20">
        <v>14</v>
      </c>
      <c r="B25" s="93"/>
      <c r="C25" s="86"/>
      <c r="D25" s="94"/>
      <c r="E25" s="94"/>
      <c r="F25" s="34"/>
      <c r="G25" s="34"/>
      <c r="H25" s="73"/>
      <c r="I25" s="82" t="str">
        <f t="shared" ca="1" si="21"/>
        <v/>
      </c>
      <c r="J25" s="74"/>
      <c r="K25" s="82" t="str">
        <f t="shared" ca="1" si="22"/>
        <v/>
      </c>
      <c r="L25" s="74"/>
      <c r="M25" s="82" t="str">
        <f t="shared" ca="1" si="23"/>
        <v/>
      </c>
      <c r="N25" s="74"/>
      <c r="O25" s="82" t="str">
        <f t="shared" ca="1" si="24"/>
        <v/>
      </c>
      <c r="P25" s="74"/>
      <c r="Q25" s="82" t="str">
        <f t="shared" ca="1" si="25"/>
        <v/>
      </c>
      <c r="R25" s="82" t="str">
        <f t="shared" si="26"/>
        <v/>
      </c>
      <c r="S25" s="88" t="str">
        <f t="shared" si="27"/>
        <v/>
      </c>
      <c r="T25" s="99" t="str">
        <f>IF(R25="","",IF(R25=5,INDEX(設定!$A$2:$G$8,MATCH(S25,設定!$A$2:$A$8,1),MATCH(U25,設定!$A$2:$G$2,1)),IF(AJ25,INDEX(設定!$A$11:$G$17,MATCH(S25,設定!$A$11:$A$17,1),MATCH(U25,設定!$A$11:$G$11,1)),"-----")))</f>
        <v/>
      </c>
      <c r="U25" s="100" t="str">
        <f t="shared" si="28"/>
        <v/>
      </c>
      <c r="V25" s="101" t="str">
        <f t="shared" si="29"/>
        <v/>
      </c>
      <c r="X25">
        <v>14</v>
      </c>
      <c r="Y25" t="str">
        <f t="shared" si="4"/>
        <v/>
      </c>
      <c r="Z25" t="str">
        <f t="shared" si="10"/>
        <v>立得点表!3:13</v>
      </c>
      <c r="AA25" s="69" t="str">
        <f t="shared" si="11"/>
        <v>立得点表!17:27</v>
      </c>
      <c r="AB25" t="str">
        <f t="shared" si="12"/>
        <v>上得点表!3:13</v>
      </c>
      <c r="AC25" s="69" t="str">
        <f t="shared" si="13"/>
        <v>上得点表!17:27</v>
      </c>
      <c r="AD25" t="str">
        <f t="shared" si="14"/>
        <v>腕得点表!3:13</v>
      </c>
      <c r="AE25" s="69" t="str">
        <f t="shared" si="15"/>
        <v>腕得点表!17:27</v>
      </c>
      <c r="AF25" t="str">
        <f t="shared" si="16"/>
        <v>往得点表!3:13</v>
      </c>
      <c r="AG25" s="69" t="str">
        <f t="shared" si="17"/>
        <v>往得点表!17:27</v>
      </c>
      <c r="AH25" t="str">
        <f t="shared" si="18"/>
        <v>五得点表!3:13</v>
      </c>
      <c r="AI25" s="69" t="str">
        <f t="shared" si="19"/>
        <v>五得点表!17:27</v>
      </c>
      <c r="AJ25" t="b">
        <f t="shared" si="20"/>
        <v>0</v>
      </c>
    </row>
    <row r="26" spans="1:36" ht="18" customHeight="1">
      <c r="A26" s="24">
        <v>15</v>
      </c>
      <c r="B26" s="89"/>
      <c r="C26" s="90"/>
      <c r="D26" s="95"/>
      <c r="E26" s="95"/>
      <c r="F26" s="35"/>
      <c r="G26" s="35"/>
      <c r="H26" s="75"/>
      <c r="I26" s="84" t="str">
        <f t="shared" ca="1" si="21"/>
        <v/>
      </c>
      <c r="J26" s="76"/>
      <c r="K26" s="84" t="str">
        <f t="shared" ca="1" si="22"/>
        <v/>
      </c>
      <c r="L26" s="76"/>
      <c r="M26" s="84" t="str">
        <f t="shared" ca="1" si="23"/>
        <v/>
      </c>
      <c r="N26" s="76"/>
      <c r="O26" s="84" t="str">
        <f t="shared" ca="1" si="24"/>
        <v/>
      </c>
      <c r="P26" s="76"/>
      <c r="Q26" s="84" t="str">
        <f t="shared" ca="1" si="25"/>
        <v/>
      </c>
      <c r="R26" s="84" t="str">
        <f t="shared" si="26"/>
        <v/>
      </c>
      <c r="S26" s="91" t="str">
        <f t="shared" si="27"/>
        <v/>
      </c>
      <c r="T26" s="102" t="str">
        <f>IF(R26="","",IF(R26=5,INDEX(設定!$A$2:$G$8,MATCH(S26,設定!$A$2:$A$8,1),MATCH(U26,設定!$A$2:$G$2,1)),IF(AJ26,INDEX(設定!$A$11:$G$17,MATCH(S26,設定!$A$11:$A$17,1),MATCH(U26,設定!$A$11:$G$11,1)),"-----")))</f>
        <v/>
      </c>
      <c r="U26" s="103" t="str">
        <f t="shared" si="28"/>
        <v/>
      </c>
      <c r="V26" s="104" t="str">
        <f t="shared" si="29"/>
        <v/>
      </c>
      <c r="X26">
        <v>15</v>
      </c>
      <c r="Y26" t="str">
        <f t="shared" si="4"/>
        <v/>
      </c>
      <c r="Z26" t="str">
        <f t="shared" si="10"/>
        <v>立得点表!3:13</v>
      </c>
      <c r="AA26" s="69" t="str">
        <f t="shared" si="11"/>
        <v>立得点表!17:27</v>
      </c>
      <c r="AB26" t="str">
        <f t="shared" si="12"/>
        <v>上得点表!3:13</v>
      </c>
      <c r="AC26" s="69" t="str">
        <f t="shared" si="13"/>
        <v>上得点表!17:27</v>
      </c>
      <c r="AD26" t="str">
        <f t="shared" si="14"/>
        <v>腕得点表!3:13</v>
      </c>
      <c r="AE26" s="69" t="str">
        <f t="shared" si="15"/>
        <v>腕得点表!17:27</v>
      </c>
      <c r="AF26" t="str">
        <f t="shared" si="16"/>
        <v>往得点表!3:13</v>
      </c>
      <c r="AG26" s="69" t="str">
        <f t="shared" si="17"/>
        <v>往得点表!17:27</v>
      </c>
      <c r="AH26" t="str">
        <f t="shared" si="18"/>
        <v>五得点表!3:13</v>
      </c>
      <c r="AI26" s="69" t="str">
        <f t="shared" si="19"/>
        <v>五得点表!17:27</v>
      </c>
      <c r="AJ26" t="b">
        <f t="shared" si="20"/>
        <v>0</v>
      </c>
    </row>
    <row r="27" spans="1:36" ht="18" customHeight="1">
      <c r="A27" s="14">
        <v>16</v>
      </c>
      <c r="B27" s="86"/>
      <c r="C27" s="86"/>
      <c r="D27" s="94"/>
      <c r="E27" s="94"/>
      <c r="F27" s="37"/>
      <c r="G27" s="37"/>
      <c r="H27" s="77"/>
      <c r="I27" s="83" t="str">
        <f t="shared" ca="1" si="21"/>
        <v/>
      </c>
      <c r="J27" s="78"/>
      <c r="K27" s="83" t="str">
        <f t="shared" ca="1" si="22"/>
        <v/>
      </c>
      <c r="L27" s="78"/>
      <c r="M27" s="83" t="str">
        <f t="shared" ca="1" si="23"/>
        <v/>
      </c>
      <c r="N27" s="78"/>
      <c r="O27" s="83" t="str">
        <f t="shared" ca="1" si="24"/>
        <v/>
      </c>
      <c r="P27" s="78"/>
      <c r="Q27" s="83" t="str">
        <f t="shared" ca="1" si="25"/>
        <v/>
      </c>
      <c r="R27" s="83" t="str">
        <f t="shared" si="26"/>
        <v/>
      </c>
      <c r="S27" s="92" t="str">
        <f t="shared" si="27"/>
        <v/>
      </c>
      <c r="T27" s="96" t="str">
        <f>IF(R27="","",IF(R27=5,INDEX(設定!$A$2:$G$8,MATCH(S27,設定!$A$2:$A$8,1),MATCH(U27,設定!$A$2:$G$2,1)),IF(AJ27,INDEX(設定!$A$11:$G$17,MATCH(S27,設定!$A$11:$A$17,1),MATCH(U27,設定!$A$11:$G$11,1)),"-----")))</f>
        <v/>
      </c>
      <c r="U27" s="105" t="str">
        <f t="shared" si="28"/>
        <v/>
      </c>
      <c r="V27" s="98" t="str">
        <f t="shared" si="29"/>
        <v/>
      </c>
      <c r="X27">
        <v>16</v>
      </c>
      <c r="Y27" t="str">
        <f t="shared" si="4"/>
        <v/>
      </c>
      <c r="Z27" t="str">
        <f t="shared" si="10"/>
        <v>立得点表!3:13</v>
      </c>
      <c r="AA27" s="69" t="str">
        <f t="shared" si="11"/>
        <v>立得点表!17:27</v>
      </c>
      <c r="AB27" t="str">
        <f t="shared" si="12"/>
        <v>上得点表!3:13</v>
      </c>
      <c r="AC27" s="69" t="str">
        <f t="shared" si="13"/>
        <v>上得点表!17:27</v>
      </c>
      <c r="AD27" t="str">
        <f t="shared" si="14"/>
        <v>腕得点表!3:13</v>
      </c>
      <c r="AE27" s="69" t="str">
        <f t="shared" si="15"/>
        <v>腕得点表!17:27</v>
      </c>
      <c r="AF27" t="str">
        <f t="shared" si="16"/>
        <v>往得点表!3:13</v>
      </c>
      <c r="AG27" s="69" t="str">
        <f t="shared" si="17"/>
        <v>往得点表!17:27</v>
      </c>
      <c r="AH27" t="str">
        <f t="shared" si="18"/>
        <v>五得点表!3:13</v>
      </c>
      <c r="AI27" s="69" t="str">
        <f t="shared" si="19"/>
        <v>五得点表!17:27</v>
      </c>
      <c r="AJ27" t="b">
        <f t="shared" si="20"/>
        <v>0</v>
      </c>
    </row>
    <row r="28" spans="1:36" ht="18" customHeight="1">
      <c r="A28" s="20">
        <v>17</v>
      </c>
      <c r="B28" s="86"/>
      <c r="C28" s="86"/>
      <c r="D28" s="94"/>
      <c r="E28" s="94"/>
      <c r="F28" s="34"/>
      <c r="G28" s="34"/>
      <c r="H28" s="73"/>
      <c r="I28" s="82" t="str">
        <f t="shared" ca="1" si="21"/>
        <v/>
      </c>
      <c r="J28" s="74"/>
      <c r="K28" s="82" t="str">
        <f t="shared" ca="1" si="22"/>
        <v/>
      </c>
      <c r="L28" s="74"/>
      <c r="M28" s="82" t="str">
        <f t="shared" ca="1" si="23"/>
        <v/>
      </c>
      <c r="N28" s="74"/>
      <c r="O28" s="82" t="str">
        <f t="shared" ca="1" si="24"/>
        <v/>
      </c>
      <c r="P28" s="74"/>
      <c r="Q28" s="82" t="str">
        <f t="shared" ca="1" si="25"/>
        <v/>
      </c>
      <c r="R28" s="82" t="str">
        <f t="shared" si="26"/>
        <v/>
      </c>
      <c r="S28" s="88" t="str">
        <f t="shared" si="27"/>
        <v/>
      </c>
      <c r="T28" s="99" t="str">
        <f>IF(R28="","",IF(R28=5,INDEX(設定!$A$2:$G$8,MATCH(S28,設定!$A$2:$A$8,1),MATCH(U28,設定!$A$2:$G$2,1)),IF(AJ28,INDEX(設定!$A$11:$G$17,MATCH(S28,設定!$A$11:$A$17,1),MATCH(U28,設定!$A$11:$G$11,1)),"-----")))</f>
        <v/>
      </c>
      <c r="U28" s="100" t="str">
        <f t="shared" si="28"/>
        <v/>
      </c>
      <c r="V28" s="101" t="str">
        <f t="shared" si="29"/>
        <v/>
      </c>
      <c r="X28">
        <v>17</v>
      </c>
      <c r="Y28" t="str">
        <f t="shared" si="4"/>
        <v/>
      </c>
      <c r="Z28" t="str">
        <f t="shared" si="10"/>
        <v>立得点表!3:13</v>
      </c>
      <c r="AA28" s="69" t="str">
        <f t="shared" si="11"/>
        <v>立得点表!17:27</v>
      </c>
      <c r="AB28" t="str">
        <f t="shared" si="12"/>
        <v>上得点表!3:13</v>
      </c>
      <c r="AC28" s="69" t="str">
        <f t="shared" si="13"/>
        <v>上得点表!17:27</v>
      </c>
      <c r="AD28" t="str">
        <f t="shared" si="14"/>
        <v>腕得点表!3:13</v>
      </c>
      <c r="AE28" s="69" t="str">
        <f t="shared" si="15"/>
        <v>腕得点表!17:27</v>
      </c>
      <c r="AF28" t="str">
        <f t="shared" si="16"/>
        <v>往得点表!3:13</v>
      </c>
      <c r="AG28" s="69" t="str">
        <f t="shared" si="17"/>
        <v>往得点表!17:27</v>
      </c>
      <c r="AH28" t="str">
        <f t="shared" si="18"/>
        <v>五得点表!3:13</v>
      </c>
      <c r="AI28" s="69" t="str">
        <f t="shared" si="19"/>
        <v>五得点表!17:27</v>
      </c>
      <c r="AJ28" t="b">
        <f t="shared" si="20"/>
        <v>0</v>
      </c>
    </row>
    <row r="29" spans="1:36" ht="18" customHeight="1">
      <c r="A29" s="20">
        <v>18</v>
      </c>
      <c r="B29" s="86"/>
      <c r="C29" s="86"/>
      <c r="D29" s="94"/>
      <c r="E29" s="94"/>
      <c r="F29" s="34"/>
      <c r="G29" s="34"/>
      <c r="H29" s="73"/>
      <c r="I29" s="82" t="str">
        <f t="shared" ca="1" si="21"/>
        <v/>
      </c>
      <c r="J29" s="74"/>
      <c r="K29" s="82" t="str">
        <f t="shared" ca="1" si="22"/>
        <v/>
      </c>
      <c r="L29" s="74"/>
      <c r="M29" s="82" t="str">
        <f t="shared" ca="1" si="23"/>
        <v/>
      </c>
      <c r="N29" s="74"/>
      <c r="O29" s="82" t="str">
        <f t="shared" ca="1" si="24"/>
        <v/>
      </c>
      <c r="P29" s="74"/>
      <c r="Q29" s="82" t="str">
        <f t="shared" ca="1" si="25"/>
        <v/>
      </c>
      <c r="R29" s="82" t="str">
        <f t="shared" si="26"/>
        <v/>
      </c>
      <c r="S29" s="88" t="str">
        <f t="shared" si="27"/>
        <v/>
      </c>
      <c r="T29" s="99" t="str">
        <f>IF(R29="","",IF(R29=5,INDEX(設定!$A$2:$G$8,MATCH(S29,設定!$A$2:$A$8,1),MATCH(U29,設定!$A$2:$G$2,1)),IF(AJ29,INDEX(設定!$A$11:$G$17,MATCH(S29,設定!$A$11:$A$17,1),MATCH(U29,設定!$A$11:$G$11,1)),"-----")))</f>
        <v/>
      </c>
      <c r="U29" s="100" t="str">
        <f t="shared" si="28"/>
        <v/>
      </c>
      <c r="V29" s="101" t="str">
        <f t="shared" si="29"/>
        <v/>
      </c>
      <c r="X29">
        <v>18</v>
      </c>
      <c r="Y29" t="str">
        <f t="shared" si="4"/>
        <v/>
      </c>
      <c r="Z29" t="str">
        <f t="shared" si="10"/>
        <v>立得点表!3:13</v>
      </c>
      <c r="AA29" s="69" t="str">
        <f t="shared" si="11"/>
        <v>立得点表!17:27</v>
      </c>
      <c r="AB29" t="str">
        <f t="shared" si="12"/>
        <v>上得点表!3:13</v>
      </c>
      <c r="AC29" s="69" t="str">
        <f t="shared" si="13"/>
        <v>上得点表!17:27</v>
      </c>
      <c r="AD29" t="str">
        <f t="shared" si="14"/>
        <v>腕得点表!3:13</v>
      </c>
      <c r="AE29" s="69" t="str">
        <f t="shared" si="15"/>
        <v>腕得点表!17:27</v>
      </c>
      <c r="AF29" t="str">
        <f t="shared" si="16"/>
        <v>往得点表!3:13</v>
      </c>
      <c r="AG29" s="69" t="str">
        <f t="shared" si="17"/>
        <v>往得点表!17:27</v>
      </c>
      <c r="AH29" t="str">
        <f t="shared" si="18"/>
        <v>五得点表!3:13</v>
      </c>
      <c r="AI29" s="69" t="str">
        <f t="shared" si="19"/>
        <v>五得点表!17:27</v>
      </c>
      <c r="AJ29" t="b">
        <f t="shared" si="20"/>
        <v>0</v>
      </c>
    </row>
    <row r="30" spans="1:36" ht="18" customHeight="1">
      <c r="A30" s="20">
        <v>19</v>
      </c>
      <c r="B30" s="142"/>
      <c r="C30" s="143"/>
      <c r="D30" s="34"/>
      <c r="E30" s="34"/>
      <c r="F30" s="34"/>
      <c r="G30" s="34"/>
      <c r="H30" s="57"/>
      <c r="I30" s="50" t="str">
        <f t="shared" ca="1" si="21"/>
        <v/>
      </c>
      <c r="J30" s="57"/>
      <c r="K30" s="50" t="str">
        <f t="shared" ca="1" si="22"/>
        <v/>
      </c>
      <c r="L30" s="57"/>
      <c r="M30" s="50" t="str">
        <f t="shared" ca="1" si="23"/>
        <v/>
      </c>
      <c r="N30" s="57"/>
      <c r="O30" s="50" t="str">
        <f t="shared" ca="1" si="24"/>
        <v/>
      </c>
      <c r="P30" s="57"/>
      <c r="Q30" s="50" t="str">
        <f t="shared" ca="1" si="25"/>
        <v/>
      </c>
      <c r="R30" s="17" t="str">
        <f t="shared" si="26"/>
        <v/>
      </c>
      <c r="S30" s="17" t="str">
        <f t="shared" si="27"/>
        <v/>
      </c>
      <c r="T30" s="22" t="str">
        <f>IF(R30="","",IF(R30=5,INDEX(設定!$A$2:$G$8,MATCH(S30,設定!$A$2:$A$8,1),MATCH(U30,設定!$A$2:$G$2,1)),IF(AJ30,INDEX(設定!$A$11:$G$17,MATCH(S30,設定!$A$11:$A$17,1),MATCH(U30,設定!$A$11:$G$11,1)),"-----")))</f>
        <v/>
      </c>
      <c r="U30" s="23" t="str">
        <f t="shared" si="28"/>
        <v/>
      </c>
      <c r="V30" s="21" t="str">
        <f t="shared" si="29"/>
        <v/>
      </c>
      <c r="X30">
        <v>19</v>
      </c>
      <c r="Y30" t="str">
        <f t="shared" si="4"/>
        <v/>
      </c>
      <c r="Z30" t="str">
        <f t="shared" si="10"/>
        <v>立得点表!3:13</v>
      </c>
      <c r="AA30" s="69" t="str">
        <f t="shared" si="11"/>
        <v>立得点表!17:27</v>
      </c>
      <c r="AB30" t="str">
        <f t="shared" si="12"/>
        <v>上得点表!3:13</v>
      </c>
      <c r="AC30" s="69" t="str">
        <f t="shared" si="13"/>
        <v>上得点表!17:27</v>
      </c>
      <c r="AD30" t="str">
        <f t="shared" si="14"/>
        <v>腕得点表!3:13</v>
      </c>
      <c r="AE30" s="69" t="str">
        <f t="shared" si="15"/>
        <v>腕得点表!17:27</v>
      </c>
      <c r="AF30" t="str">
        <f t="shared" si="16"/>
        <v>往得点表!3:13</v>
      </c>
      <c r="AG30" s="69" t="str">
        <f t="shared" si="17"/>
        <v>往得点表!17:27</v>
      </c>
      <c r="AH30" t="str">
        <f t="shared" si="18"/>
        <v>五得点表!3:13</v>
      </c>
      <c r="AI30" s="69" t="str">
        <f t="shared" si="19"/>
        <v>五得点表!17:27</v>
      </c>
      <c r="AJ30" t="b">
        <f t="shared" si="20"/>
        <v>0</v>
      </c>
    </row>
    <row r="31" spans="1:36" ht="18" customHeight="1" thickBot="1">
      <c r="A31" s="28">
        <v>20</v>
      </c>
      <c r="B31" s="144"/>
      <c r="C31" s="145"/>
      <c r="D31" s="36"/>
      <c r="E31" s="36"/>
      <c r="F31" s="36"/>
      <c r="G31" s="36"/>
      <c r="H31" s="55"/>
      <c r="I31" s="56" t="str">
        <f t="shared" ca="1" si="21"/>
        <v/>
      </c>
      <c r="J31" s="55"/>
      <c r="K31" s="56" t="str">
        <f t="shared" ca="1" si="22"/>
        <v/>
      </c>
      <c r="L31" s="55"/>
      <c r="M31" s="56" t="str">
        <f t="shared" ca="1" si="23"/>
        <v/>
      </c>
      <c r="N31" s="55"/>
      <c r="O31" s="56" t="str">
        <f t="shared" ca="1" si="24"/>
        <v/>
      </c>
      <c r="P31" s="55"/>
      <c r="Q31" s="56" t="str">
        <f t="shared" ca="1" si="25"/>
        <v/>
      </c>
      <c r="R31" s="30" t="str">
        <f t="shared" si="26"/>
        <v/>
      </c>
      <c r="S31" s="30" t="str">
        <f t="shared" si="27"/>
        <v/>
      </c>
      <c r="T31" s="30" t="str">
        <f>IF(R31="","",IF(R31=5,INDEX(設定!$A$2:$G$8,MATCH(S31,設定!$A$2:$A$8,1),MATCH(U31,設定!$A$2:$G$2,1)),IF(AJ31,INDEX(設定!$A$11:$G$17,MATCH(S31,設定!$A$11:$A$17,1),MATCH(U31,設定!$A$11:$G$11,1)),"-----")))</f>
        <v/>
      </c>
      <c r="U31" s="31" t="str">
        <f t="shared" si="28"/>
        <v/>
      </c>
      <c r="V31" s="29" t="str">
        <f t="shared" si="29"/>
        <v/>
      </c>
      <c r="X31">
        <v>20</v>
      </c>
      <c r="Y31" t="str">
        <f t="shared" si="4"/>
        <v/>
      </c>
      <c r="Z31" t="str">
        <f t="shared" si="10"/>
        <v>立得点表!3:13</v>
      </c>
      <c r="AA31" s="69" t="str">
        <f t="shared" si="11"/>
        <v>立得点表!17:27</v>
      </c>
      <c r="AB31" t="str">
        <f t="shared" si="12"/>
        <v>上得点表!3:13</v>
      </c>
      <c r="AC31" s="69" t="str">
        <f t="shared" si="13"/>
        <v>上得点表!17:27</v>
      </c>
      <c r="AD31" t="str">
        <f t="shared" si="14"/>
        <v>腕得点表!3:13</v>
      </c>
      <c r="AE31" s="69" t="str">
        <f t="shared" si="15"/>
        <v>腕得点表!17:27</v>
      </c>
      <c r="AF31" t="str">
        <f t="shared" si="16"/>
        <v>往得点表!3:13</v>
      </c>
      <c r="AG31" s="69" t="str">
        <f t="shared" si="17"/>
        <v>往得点表!17:27</v>
      </c>
      <c r="AH31" t="str">
        <f t="shared" si="18"/>
        <v>五得点表!3:13</v>
      </c>
      <c r="AI31" s="69" t="str">
        <f t="shared" si="19"/>
        <v>五得点表!17:27</v>
      </c>
      <c r="AJ31" t="b">
        <f t="shared" si="20"/>
        <v>0</v>
      </c>
    </row>
    <row r="32" spans="1:36" ht="18" customHeight="1">
      <c r="A32" s="15">
        <v>21</v>
      </c>
      <c r="B32" s="146"/>
      <c r="C32" s="147"/>
      <c r="D32" s="37"/>
      <c r="E32" s="37"/>
      <c r="F32" s="37"/>
      <c r="G32" s="37"/>
      <c r="H32" s="57"/>
      <c r="I32" s="50" t="str">
        <f t="shared" ca="1" si="21"/>
        <v/>
      </c>
      <c r="J32" s="57"/>
      <c r="K32" s="50" t="str">
        <f t="shared" ca="1" si="22"/>
        <v/>
      </c>
      <c r="L32" s="57"/>
      <c r="M32" s="50" t="str">
        <f t="shared" ca="1" si="23"/>
        <v/>
      </c>
      <c r="N32" s="57"/>
      <c r="O32" s="50" t="str">
        <f t="shared" ca="1" si="24"/>
        <v/>
      </c>
      <c r="P32" s="57"/>
      <c r="Q32" s="50" t="str">
        <f t="shared" ca="1" si="25"/>
        <v/>
      </c>
      <c r="R32" s="17" t="str">
        <f t="shared" si="26"/>
        <v/>
      </c>
      <c r="S32" s="17" t="str">
        <f t="shared" si="27"/>
        <v/>
      </c>
      <c r="T32" s="17" t="str">
        <f>IF(R32="","",IF(R32=5,INDEX(設定!$A$2:$G$8,MATCH(S32,設定!$A$2:$A$8,1),MATCH(U32,設定!$A$2:$G$2,1)),IF(AJ32,INDEX(設定!$A$11:$G$17,MATCH(S32,設定!$A$11:$A$17,1),MATCH(U32,設定!$A$11:$G$11,1)),"-----")))</f>
        <v/>
      </c>
      <c r="U32" s="18" t="str">
        <f t="shared" si="28"/>
        <v/>
      </c>
      <c r="V32" s="19" t="str">
        <f t="shared" si="29"/>
        <v/>
      </c>
      <c r="X32">
        <v>21</v>
      </c>
      <c r="Y32" t="str">
        <f t="shared" si="4"/>
        <v/>
      </c>
      <c r="Z32" t="str">
        <f t="shared" si="10"/>
        <v>立得点表!3:13</v>
      </c>
      <c r="AA32" s="69" t="str">
        <f t="shared" si="11"/>
        <v>立得点表!17:27</v>
      </c>
      <c r="AB32" t="str">
        <f t="shared" si="12"/>
        <v>上得点表!3:13</v>
      </c>
      <c r="AC32" s="69" t="str">
        <f t="shared" si="13"/>
        <v>上得点表!17:27</v>
      </c>
      <c r="AD32" t="str">
        <f t="shared" si="14"/>
        <v>腕得点表!3:13</v>
      </c>
      <c r="AE32" s="69" t="str">
        <f t="shared" si="15"/>
        <v>腕得点表!17:27</v>
      </c>
      <c r="AF32" t="str">
        <f t="shared" si="16"/>
        <v>往得点表!3:13</v>
      </c>
      <c r="AG32" s="69" t="str">
        <f t="shared" si="17"/>
        <v>往得点表!17:27</v>
      </c>
      <c r="AH32" t="str">
        <f t="shared" si="18"/>
        <v>五得点表!3:13</v>
      </c>
      <c r="AI32" s="69" t="str">
        <f t="shared" si="19"/>
        <v>五得点表!17:27</v>
      </c>
      <c r="AJ32" t="b">
        <f t="shared" si="20"/>
        <v>0</v>
      </c>
    </row>
    <row r="33" spans="1:36" ht="18" customHeight="1">
      <c r="A33" s="20">
        <v>22</v>
      </c>
      <c r="B33" s="142"/>
      <c r="C33" s="143"/>
      <c r="D33" s="34"/>
      <c r="E33" s="34"/>
      <c r="F33" s="34"/>
      <c r="G33" s="34"/>
      <c r="H33" s="51"/>
      <c r="I33" s="52" t="str">
        <f t="shared" ca="1" si="21"/>
        <v/>
      </c>
      <c r="J33" s="51"/>
      <c r="K33" s="52" t="str">
        <f t="shared" ca="1" si="22"/>
        <v/>
      </c>
      <c r="L33" s="51"/>
      <c r="M33" s="52" t="str">
        <f t="shared" ca="1" si="23"/>
        <v/>
      </c>
      <c r="N33" s="51"/>
      <c r="O33" s="52" t="str">
        <f t="shared" ca="1" si="24"/>
        <v/>
      </c>
      <c r="P33" s="51"/>
      <c r="Q33" s="52" t="str">
        <f t="shared" ca="1" si="25"/>
        <v/>
      </c>
      <c r="R33" s="22" t="str">
        <f t="shared" si="26"/>
        <v/>
      </c>
      <c r="S33" s="22" t="str">
        <f t="shared" si="27"/>
        <v/>
      </c>
      <c r="T33" s="22" t="str">
        <f>IF(R33="","",IF(R33=5,INDEX(設定!$A$2:$G$8,MATCH(S33,設定!$A$2:$A$8,1),MATCH(U33,設定!$A$2:$G$2,1)),IF(AJ33,INDEX(設定!$A$11:$G$17,MATCH(S33,設定!$A$11:$A$17,1),MATCH(U33,設定!$A$11:$G$11,1)),"-----")))</f>
        <v/>
      </c>
      <c r="U33" s="23" t="str">
        <f t="shared" si="28"/>
        <v/>
      </c>
      <c r="V33" s="21" t="str">
        <f t="shared" si="29"/>
        <v/>
      </c>
      <c r="X33">
        <v>22</v>
      </c>
      <c r="Y33" t="str">
        <f t="shared" si="4"/>
        <v/>
      </c>
      <c r="Z33" t="str">
        <f t="shared" si="10"/>
        <v>立得点表!3:13</v>
      </c>
      <c r="AA33" s="69" t="str">
        <f t="shared" si="11"/>
        <v>立得点表!17:27</v>
      </c>
      <c r="AB33" t="str">
        <f t="shared" si="12"/>
        <v>上得点表!3:13</v>
      </c>
      <c r="AC33" s="69" t="str">
        <f t="shared" si="13"/>
        <v>上得点表!17:27</v>
      </c>
      <c r="AD33" t="str">
        <f t="shared" si="14"/>
        <v>腕得点表!3:13</v>
      </c>
      <c r="AE33" s="69" t="str">
        <f t="shared" si="15"/>
        <v>腕得点表!17:27</v>
      </c>
      <c r="AF33" t="str">
        <f t="shared" si="16"/>
        <v>往得点表!3:13</v>
      </c>
      <c r="AG33" s="69" t="str">
        <f t="shared" si="17"/>
        <v>往得点表!17:27</v>
      </c>
      <c r="AH33" t="str">
        <f t="shared" si="18"/>
        <v>五得点表!3:13</v>
      </c>
      <c r="AI33" s="69" t="str">
        <f t="shared" si="19"/>
        <v>五得点表!17:27</v>
      </c>
      <c r="AJ33" t="b">
        <f t="shared" si="20"/>
        <v>0</v>
      </c>
    </row>
    <row r="34" spans="1:36" ht="18" customHeight="1">
      <c r="A34" s="20">
        <v>23</v>
      </c>
      <c r="B34" s="142"/>
      <c r="C34" s="143"/>
      <c r="D34" s="34"/>
      <c r="E34" s="34"/>
      <c r="F34" s="34"/>
      <c r="G34" s="34"/>
      <c r="H34" s="51"/>
      <c r="I34" s="52" t="str">
        <f t="shared" ca="1" si="21"/>
        <v/>
      </c>
      <c r="J34" s="51"/>
      <c r="K34" s="52" t="str">
        <f t="shared" ca="1" si="22"/>
        <v/>
      </c>
      <c r="L34" s="51"/>
      <c r="M34" s="52" t="str">
        <f t="shared" ca="1" si="23"/>
        <v/>
      </c>
      <c r="N34" s="51"/>
      <c r="O34" s="52" t="str">
        <f t="shared" ca="1" si="24"/>
        <v/>
      </c>
      <c r="P34" s="51"/>
      <c r="Q34" s="52" t="str">
        <f t="shared" ca="1" si="25"/>
        <v/>
      </c>
      <c r="R34" s="22" t="str">
        <f t="shared" si="26"/>
        <v/>
      </c>
      <c r="S34" s="22" t="str">
        <f t="shared" si="27"/>
        <v/>
      </c>
      <c r="T34" s="22" t="str">
        <f>IF(R34="","",IF(R34=5,INDEX(設定!$A$2:$G$8,MATCH(S34,設定!$A$2:$A$8,1),MATCH(U34,設定!$A$2:$G$2,1)),IF(AJ34,INDEX(設定!$A$11:$G$17,MATCH(S34,設定!$A$11:$A$17,1),MATCH(U34,設定!$A$11:$G$11,1)),"-----")))</f>
        <v/>
      </c>
      <c r="U34" s="23" t="str">
        <f t="shared" si="28"/>
        <v/>
      </c>
      <c r="V34" s="21" t="str">
        <f t="shared" si="29"/>
        <v/>
      </c>
      <c r="X34">
        <v>23</v>
      </c>
      <c r="Y34" t="str">
        <f t="shared" si="4"/>
        <v/>
      </c>
      <c r="Z34" t="str">
        <f t="shared" si="10"/>
        <v>立得点表!3:13</v>
      </c>
      <c r="AA34" s="69" t="str">
        <f t="shared" si="11"/>
        <v>立得点表!17:27</v>
      </c>
      <c r="AB34" t="str">
        <f t="shared" si="12"/>
        <v>上得点表!3:13</v>
      </c>
      <c r="AC34" s="69" t="str">
        <f t="shared" si="13"/>
        <v>上得点表!17:27</v>
      </c>
      <c r="AD34" t="str">
        <f t="shared" si="14"/>
        <v>腕得点表!3:13</v>
      </c>
      <c r="AE34" s="69" t="str">
        <f t="shared" si="15"/>
        <v>腕得点表!17:27</v>
      </c>
      <c r="AF34" t="str">
        <f t="shared" si="16"/>
        <v>往得点表!3:13</v>
      </c>
      <c r="AG34" s="69" t="str">
        <f t="shared" si="17"/>
        <v>往得点表!17:27</v>
      </c>
      <c r="AH34" t="str">
        <f t="shared" si="18"/>
        <v>五得点表!3:13</v>
      </c>
      <c r="AI34" s="69" t="str">
        <f t="shared" si="19"/>
        <v>五得点表!17:27</v>
      </c>
      <c r="AJ34" t="b">
        <f t="shared" si="20"/>
        <v>0</v>
      </c>
    </row>
    <row r="35" spans="1:36" ht="18" customHeight="1">
      <c r="A35" s="20">
        <v>24</v>
      </c>
      <c r="B35" s="142"/>
      <c r="C35" s="143"/>
      <c r="D35" s="34"/>
      <c r="E35" s="34"/>
      <c r="F35" s="34"/>
      <c r="G35" s="34"/>
      <c r="H35" s="51"/>
      <c r="I35" s="52" t="str">
        <f t="shared" ca="1" si="21"/>
        <v/>
      </c>
      <c r="J35" s="51"/>
      <c r="K35" s="52" t="str">
        <f t="shared" ca="1" si="22"/>
        <v/>
      </c>
      <c r="L35" s="51"/>
      <c r="M35" s="52" t="str">
        <f t="shared" ca="1" si="23"/>
        <v/>
      </c>
      <c r="N35" s="51"/>
      <c r="O35" s="52" t="str">
        <f t="shared" ca="1" si="24"/>
        <v/>
      </c>
      <c r="P35" s="51"/>
      <c r="Q35" s="52" t="str">
        <f t="shared" ca="1" si="25"/>
        <v/>
      </c>
      <c r="R35" s="22" t="str">
        <f t="shared" si="26"/>
        <v/>
      </c>
      <c r="S35" s="22" t="str">
        <f t="shared" si="27"/>
        <v/>
      </c>
      <c r="T35" s="22" t="str">
        <f>IF(R35="","",IF(R35=5,INDEX(設定!$A$2:$G$8,MATCH(S35,設定!$A$2:$A$8,1),MATCH(U35,設定!$A$2:$G$2,1)),IF(AJ35,INDEX(設定!$A$11:$G$17,MATCH(S35,設定!$A$11:$A$17,1),MATCH(U35,設定!$A$11:$G$11,1)),"-----")))</f>
        <v/>
      </c>
      <c r="U35" s="23" t="str">
        <f t="shared" si="28"/>
        <v/>
      </c>
      <c r="V35" s="21" t="str">
        <f t="shared" si="29"/>
        <v/>
      </c>
      <c r="X35">
        <v>24</v>
      </c>
      <c r="Y35" t="str">
        <f t="shared" si="4"/>
        <v/>
      </c>
      <c r="Z35" t="str">
        <f t="shared" si="10"/>
        <v>立得点表!3:13</v>
      </c>
      <c r="AA35" s="69" t="str">
        <f t="shared" si="11"/>
        <v>立得点表!17:27</v>
      </c>
      <c r="AB35" t="str">
        <f t="shared" si="12"/>
        <v>上得点表!3:13</v>
      </c>
      <c r="AC35" s="69" t="str">
        <f t="shared" si="13"/>
        <v>上得点表!17:27</v>
      </c>
      <c r="AD35" t="str">
        <f t="shared" si="14"/>
        <v>腕得点表!3:13</v>
      </c>
      <c r="AE35" s="69" t="str">
        <f t="shared" si="15"/>
        <v>腕得点表!17:27</v>
      </c>
      <c r="AF35" t="str">
        <f t="shared" si="16"/>
        <v>往得点表!3:13</v>
      </c>
      <c r="AG35" s="69" t="str">
        <f t="shared" si="17"/>
        <v>往得点表!17:27</v>
      </c>
      <c r="AH35" t="str">
        <f t="shared" si="18"/>
        <v>五得点表!3:13</v>
      </c>
      <c r="AI35" s="69" t="str">
        <f t="shared" si="19"/>
        <v>五得点表!17:27</v>
      </c>
      <c r="AJ35" t="b">
        <f t="shared" si="20"/>
        <v>0</v>
      </c>
    </row>
    <row r="36" spans="1:36" ht="18" customHeight="1">
      <c r="A36" s="24">
        <v>25</v>
      </c>
      <c r="B36" s="138"/>
      <c r="C36" s="139"/>
      <c r="D36" s="35"/>
      <c r="E36" s="35"/>
      <c r="F36" s="35"/>
      <c r="G36" s="35"/>
      <c r="H36" s="53"/>
      <c r="I36" s="54" t="str">
        <f t="shared" ca="1" si="21"/>
        <v/>
      </c>
      <c r="J36" s="53"/>
      <c r="K36" s="54" t="str">
        <f t="shared" ca="1" si="22"/>
        <v/>
      </c>
      <c r="L36" s="53"/>
      <c r="M36" s="54" t="str">
        <f t="shared" ca="1" si="23"/>
        <v/>
      </c>
      <c r="N36" s="53"/>
      <c r="O36" s="54" t="str">
        <f t="shared" ca="1" si="24"/>
        <v/>
      </c>
      <c r="P36" s="53"/>
      <c r="Q36" s="54" t="str">
        <f t="shared" ca="1" si="25"/>
        <v/>
      </c>
      <c r="R36" s="26" t="str">
        <f t="shared" si="26"/>
        <v/>
      </c>
      <c r="S36" s="26" t="str">
        <f t="shared" si="27"/>
        <v/>
      </c>
      <c r="T36" s="26" t="str">
        <f>IF(R36="","",IF(R36=5,INDEX(設定!$A$2:$G$8,MATCH(S36,設定!$A$2:$A$8,1),MATCH(U36,設定!$A$2:$G$2,1)),IF(AJ36,INDEX(設定!$A$11:$G$17,MATCH(S36,設定!$A$11:$A$17,1),MATCH(U36,設定!$A$11:$G$11,1)),"-----")))</f>
        <v/>
      </c>
      <c r="U36" s="27" t="str">
        <f t="shared" si="28"/>
        <v/>
      </c>
      <c r="V36" s="25" t="str">
        <f t="shared" si="29"/>
        <v/>
      </c>
      <c r="X36">
        <v>25</v>
      </c>
      <c r="Y36" t="str">
        <f t="shared" si="4"/>
        <v/>
      </c>
      <c r="Z36" t="str">
        <f t="shared" si="10"/>
        <v>立得点表!3:13</v>
      </c>
      <c r="AA36" s="69" t="str">
        <f t="shared" si="11"/>
        <v>立得点表!17:27</v>
      </c>
      <c r="AB36" t="str">
        <f t="shared" si="12"/>
        <v>上得点表!3:13</v>
      </c>
      <c r="AC36" s="69" t="str">
        <f t="shared" si="13"/>
        <v>上得点表!17:27</v>
      </c>
      <c r="AD36" t="str">
        <f t="shared" si="14"/>
        <v>腕得点表!3:13</v>
      </c>
      <c r="AE36" s="69" t="str">
        <f t="shared" si="15"/>
        <v>腕得点表!17:27</v>
      </c>
      <c r="AF36" t="str">
        <f t="shared" si="16"/>
        <v>往得点表!3:13</v>
      </c>
      <c r="AG36" s="69" t="str">
        <f t="shared" si="17"/>
        <v>往得点表!17:27</v>
      </c>
      <c r="AH36" t="str">
        <f t="shared" si="18"/>
        <v>五得点表!3:13</v>
      </c>
      <c r="AI36" s="69" t="str">
        <f t="shared" si="19"/>
        <v>五得点表!17:27</v>
      </c>
      <c r="AJ36" t="b">
        <f t="shared" si="20"/>
        <v>0</v>
      </c>
    </row>
    <row r="37" spans="1:36" ht="18" customHeight="1">
      <c r="A37" s="14">
        <v>26</v>
      </c>
      <c r="B37" s="140"/>
      <c r="C37" s="141"/>
      <c r="D37" s="33"/>
      <c r="E37" s="33"/>
      <c r="F37" s="33"/>
      <c r="G37" s="33"/>
      <c r="H37" s="49"/>
      <c r="I37" s="50" t="str">
        <f t="shared" ca="1" si="21"/>
        <v/>
      </c>
      <c r="J37" s="49"/>
      <c r="K37" s="50" t="str">
        <f t="shared" ca="1" si="22"/>
        <v/>
      </c>
      <c r="L37" s="49"/>
      <c r="M37" s="50" t="str">
        <f t="shared" ca="1" si="23"/>
        <v/>
      </c>
      <c r="N37" s="49"/>
      <c r="O37" s="50" t="str">
        <f t="shared" ca="1" si="24"/>
        <v/>
      </c>
      <c r="P37" s="49"/>
      <c r="Q37" s="50" t="str">
        <f t="shared" ca="1" si="25"/>
        <v/>
      </c>
      <c r="R37" s="17" t="str">
        <f t="shared" si="26"/>
        <v/>
      </c>
      <c r="S37" s="17" t="str">
        <f t="shared" si="27"/>
        <v/>
      </c>
      <c r="T37" s="17" t="str">
        <f>IF(R37="","",IF(R37=5,INDEX(設定!$A$2:$G$8,MATCH(S37,設定!$A$2:$A$8,1),MATCH(U37,設定!$A$2:$G$2,1)),IF(AJ37,INDEX(設定!$A$11:$G$17,MATCH(S37,設定!$A$11:$A$17,1),MATCH(U37,設定!$A$11:$G$11,1)),"-----")))</f>
        <v/>
      </c>
      <c r="U37" s="18" t="str">
        <f t="shared" si="28"/>
        <v/>
      </c>
      <c r="V37" s="19" t="str">
        <f t="shared" si="29"/>
        <v/>
      </c>
      <c r="X37">
        <v>26</v>
      </c>
      <c r="Y37" t="str">
        <f t="shared" si="4"/>
        <v/>
      </c>
      <c r="Z37" t="str">
        <f t="shared" si="10"/>
        <v>立得点表!3:13</v>
      </c>
      <c r="AA37" s="69" t="str">
        <f t="shared" si="11"/>
        <v>立得点表!17:27</v>
      </c>
      <c r="AB37" t="str">
        <f t="shared" si="12"/>
        <v>上得点表!3:13</v>
      </c>
      <c r="AC37" s="69" t="str">
        <f t="shared" si="13"/>
        <v>上得点表!17:27</v>
      </c>
      <c r="AD37" t="str">
        <f t="shared" si="14"/>
        <v>腕得点表!3:13</v>
      </c>
      <c r="AE37" s="69" t="str">
        <f t="shared" si="15"/>
        <v>腕得点表!17:27</v>
      </c>
      <c r="AF37" t="str">
        <f t="shared" si="16"/>
        <v>往得点表!3:13</v>
      </c>
      <c r="AG37" s="69" t="str">
        <f t="shared" si="17"/>
        <v>往得点表!17:27</v>
      </c>
      <c r="AH37" t="str">
        <f t="shared" si="18"/>
        <v>五得点表!3:13</v>
      </c>
      <c r="AI37" s="69" t="str">
        <f t="shared" si="19"/>
        <v>五得点表!17:27</v>
      </c>
      <c r="AJ37" t="b">
        <f t="shared" si="20"/>
        <v>0</v>
      </c>
    </row>
    <row r="38" spans="1:36" ht="18" customHeight="1">
      <c r="A38" s="20">
        <v>27</v>
      </c>
      <c r="B38" s="142"/>
      <c r="C38" s="143"/>
      <c r="D38" s="34"/>
      <c r="E38" s="34"/>
      <c r="F38" s="34"/>
      <c r="G38" s="34"/>
      <c r="H38" s="51"/>
      <c r="I38" s="52" t="str">
        <f t="shared" ca="1" si="21"/>
        <v/>
      </c>
      <c r="J38" s="51"/>
      <c r="K38" s="52" t="str">
        <f t="shared" ca="1" si="22"/>
        <v/>
      </c>
      <c r="L38" s="51"/>
      <c r="M38" s="52" t="str">
        <f t="shared" ca="1" si="23"/>
        <v/>
      </c>
      <c r="N38" s="51"/>
      <c r="O38" s="52" t="str">
        <f t="shared" ca="1" si="24"/>
        <v/>
      </c>
      <c r="P38" s="51"/>
      <c r="Q38" s="52" t="str">
        <f t="shared" ca="1" si="25"/>
        <v/>
      </c>
      <c r="R38" s="22" t="str">
        <f t="shared" si="26"/>
        <v/>
      </c>
      <c r="S38" s="22" t="str">
        <f t="shared" si="27"/>
        <v/>
      </c>
      <c r="T38" s="22" t="str">
        <f>IF(R38="","",IF(R38=5,INDEX(設定!$A$2:$G$8,MATCH(S38,設定!$A$2:$A$8,1),MATCH(U38,設定!$A$2:$G$2,1)),IF(AJ38,INDEX(設定!$A$11:$G$17,MATCH(S38,設定!$A$11:$A$17,1),MATCH(U38,設定!$A$11:$G$11,1)),"-----")))</f>
        <v/>
      </c>
      <c r="U38" s="23" t="str">
        <f t="shared" si="28"/>
        <v/>
      </c>
      <c r="V38" s="21" t="str">
        <f t="shared" si="29"/>
        <v/>
      </c>
      <c r="X38">
        <v>27</v>
      </c>
      <c r="Y38" t="str">
        <f t="shared" si="4"/>
        <v/>
      </c>
      <c r="Z38" t="str">
        <f t="shared" si="10"/>
        <v>立得点表!3:13</v>
      </c>
      <c r="AA38" s="69" t="str">
        <f t="shared" si="11"/>
        <v>立得点表!17:27</v>
      </c>
      <c r="AB38" t="str">
        <f t="shared" si="12"/>
        <v>上得点表!3:13</v>
      </c>
      <c r="AC38" s="69" t="str">
        <f t="shared" si="13"/>
        <v>上得点表!17:27</v>
      </c>
      <c r="AD38" t="str">
        <f t="shared" si="14"/>
        <v>腕得点表!3:13</v>
      </c>
      <c r="AE38" s="69" t="str">
        <f t="shared" si="15"/>
        <v>腕得点表!17:27</v>
      </c>
      <c r="AF38" t="str">
        <f t="shared" si="16"/>
        <v>往得点表!3:13</v>
      </c>
      <c r="AG38" s="69" t="str">
        <f t="shared" si="17"/>
        <v>往得点表!17:27</v>
      </c>
      <c r="AH38" t="str">
        <f t="shared" si="18"/>
        <v>五得点表!3:13</v>
      </c>
      <c r="AI38" s="69" t="str">
        <f t="shared" si="19"/>
        <v>五得点表!17:27</v>
      </c>
      <c r="AJ38" t="b">
        <f t="shared" si="20"/>
        <v>0</v>
      </c>
    </row>
    <row r="39" spans="1:36" ht="18" customHeight="1">
      <c r="A39" s="20">
        <v>28</v>
      </c>
      <c r="B39" s="142"/>
      <c r="C39" s="143"/>
      <c r="D39" s="34"/>
      <c r="E39" s="34"/>
      <c r="F39" s="34"/>
      <c r="G39" s="34"/>
      <c r="H39" s="51"/>
      <c r="I39" s="52" t="str">
        <f t="shared" ca="1" si="21"/>
        <v/>
      </c>
      <c r="J39" s="51"/>
      <c r="K39" s="52" t="str">
        <f t="shared" ca="1" si="22"/>
        <v/>
      </c>
      <c r="L39" s="51"/>
      <c r="M39" s="52" t="str">
        <f t="shared" ca="1" si="23"/>
        <v/>
      </c>
      <c r="N39" s="51"/>
      <c r="O39" s="52" t="str">
        <f t="shared" ca="1" si="24"/>
        <v/>
      </c>
      <c r="P39" s="51"/>
      <c r="Q39" s="52" t="str">
        <f t="shared" ca="1" si="25"/>
        <v/>
      </c>
      <c r="R39" s="22" t="str">
        <f t="shared" si="26"/>
        <v/>
      </c>
      <c r="S39" s="22" t="str">
        <f t="shared" si="27"/>
        <v/>
      </c>
      <c r="T39" s="22" t="str">
        <f>IF(R39="","",IF(R39=5,INDEX(設定!$A$2:$G$8,MATCH(S39,設定!$A$2:$A$8,1),MATCH(U39,設定!$A$2:$G$2,1)),IF(AJ39,INDEX(設定!$A$11:$G$17,MATCH(S39,設定!$A$11:$A$17,1),MATCH(U39,設定!$A$11:$G$11,1)),"-----")))</f>
        <v/>
      </c>
      <c r="U39" s="23" t="str">
        <f t="shared" si="28"/>
        <v/>
      </c>
      <c r="V39" s="21" t="str">
        <f t="shared" si="29"/>
        <v/>
      </c>
      <c r="X39">
        <v>28</v>
      </c>
      <c r="Y39" t="str">
        <f t="shared" si="4"/>
        <v/>
      </c>
      <c r="Z39" t="str">
        <f t="shared" si="10"/>
        <v>立得点表!3:13</v>
      </c>
      <c r="AA39" s="69" t="str">
        <f t="shared" si="11"/>
        <v>立得点表!17:27</v>
      </c>
      <c r="AB39" t="str">
        <f t="shared" si="12"/>
        <v>上得点表!3:13</v>
      </c>
      <c r="AC39" s="69" t="str">
        <f t="shared" si="13"/>
        <v>上得点表!17:27</v>
      </c>
      <c r="AD39" t="str">
        <f t="shared" si="14"/>
        <v>腕得点表!3:13</v>
      </c>
      <c r="AE39" s="69" t="str">
        <f t="shared" si="15"/>
        <v>腕得点表!17:27</v>
      </c>
      <c r="AF39" t="str">
        <f t="shared" si="16"/>
        <v>往得点表!3:13</v>
      </c>
      <c r="AG39" s="69" t="str">
        <f t="shared" si="17"/>
        <v>往得点表!17:27</v>
      </c>
      <c r="AH39" t="str">
        <f t="shared" si="18"/>
        <v>五得点表!3:13</v>
      </c>
      <c r="AI39" s="69" t="str">
        <f t="shared" si="19"/>
        <v>五得点表!17:27</v>
      </c>
      <c r="AJ39" t="b">
        <f t="shared" si="20"/>
        <v>0</v>
      </c>
    </row>
    <row r="40" spans="1:36" ht="18" customHeight="1">
      <c r="A40" s="20">
        <v>29</v>
      </c>
      <c r="B40" s="142"/>
      <c r="C40" s="143"/>
      <c r="D40" s="34"/>
      <c r="E40" s="34"/>
      <c r="F40" s="34"/>
      <c r="G40" s="34"/>
      <c r="H40" s="51"/>
      <c r="I40" s="52" t="str">
        <f t="shared" ca="1" si="21"/>
        <v/>
      </c>
      <c r="J40" s="51"/>
      <c r="K40" s="52" t="str">
        <f t="shared" ca="1" si="22"/>
        <v/>
      </c>
      <c r="L40" s="51"/>
      <c r="M40" s="52" t="str">
        <f t="shared" ca="1" si="23"/>
        <v/>
      </c>
      <c r="N40" s="51"/>
      <c r="O40" s="52" t="str">
        <f t="shared" ca="1" si="24"/>
        <v/>
      </c>
      <c r="P40" s="51"/>
      <c r="Q40" s="52" t="str">
        <f t="shared" ca="1" si="25"/>
        <v/>
      </c>
      <c r="R40" s="22" t="str">
        <f t="shared" si="26"/>
        <v/>
      </c>
      <c r="S40" s="22" t="str">
        <f t="shared" si="27"/>
        <v/>
      </c>
      <c r="T40" s="22" t="str">
        <f>IF(R40="","",IF(R40=5,INDEX(設定!$A$2:$G$8,MATCH(S40,設定!$A$2:$A$8,1),MATCH(U40,設定!$A$2:$G$2,1)),IF(AJ40,INDEX(設定!$A$11:$G$17,MATCH(S40,設定!$A$11:$A$17,1),MATCH(U40,設定!$A$11:$G$11,1)),"-----")))</f>
        <v/>
      </c>
      <c r="U40" s="23" t="str">
        <f t="shared" si="28"/>
        <v/>
      </c>
      <c r="V40" s="21" t="str">
        <f t="shared" si="29"/>
        <v/>
      </c>
      <c r="X40">
        <v>29</v>
      </c>
      <c r="Y40" t="str">
        <f t="shared" si="4"/>
        <v/>
      </c>
      <c r="Z40" t="str">
        <f t="shared" si="10"/>
        <v>立得点表!3:13</v>
      </c>
      <c r="AA40" s="69" t="str">
        <f t="shared" si="11"/>
        <v>立得点表!17:27</v>
      </c>
      <c r="AB40" t="str">
        <f t="shared" si="12"/>
        <v>上得点表!3:13</v>
      </c>
      <c r="AC40" s="69" t="str">
        <f t="shared" si="13"/>
        <v>上得点表!17:27</v>
      </c>
      <c r="AD40" t="str">
        <f t="shared" si="14"/>
        <v>腕得点表!3:13</v>
      </c>
      <c r="AE40" s="69" t="str">
        <f t="shared" si="15"/>
        <v>腕得点表!17:27</v>
      </c>
      <c r="AF40" t="str">
        <f t="shared" si="16"/>
        <v>往得点表!3:13</v>
      </c>
      <c r="AG40" s="69" t="str">
        <f t="shared" si="17"/>
        <v>往得点表!17:27</v>
      </c>
      <c r="AH40" t="str">
        <f t="shared" si="18"/>
        <v>五得点表!3:13</v>
      </c>
      <c r="AI40" s="69" t="str">
        <f t="shared" si="19"/>
        <v>五得点表!17:27</v>
      </c>
      <c r="AJ40" t="b">
        <f t="shared" si="20"/>
        <v>0</v>
      </c>
    </row>
    <row r="41" spans="1:36" ht="18" customHeight="1">
      <c r="A41" s="24">
        <v>30</v>
      </c>
      <c r="B41" s="138"/>
      <c r="C41" s="139"/>
      <c r="D41" s="35"/>
      <c r="E41" s="35"/>
      <c r="F41" s="35"/>
      <c r="G41" s="35"/>
      <c r="H41" s="53"/>
      <c r="I41" s="54" t="str">
        <f t="shared" ca="1" si="21"/>
        <v/>
      </c>
      <c r="J41" s="53"/>
      <c r="K41" s="54" t="str">
        <f t="shared" ca="1" si="22"/>
        <v/>
      </c>
      <c r="L41" s="53"/>
      <c r="M41" s="54" t="str">
        <f t="shared" ca="1" si="23"/>
        <v/>
      </c>
      <c r="N41" s="53"/>
      <c r="O41" s="54" t="str">
        <f t="shared" ca="1" si="24"/>
        <v/>
      </c>
      <c r="P41" s="53"/>
      <c r="Q41" s="54" t="str">
        <f t="shared" ca="1" si="25"/>
        <v/>
      </c>
      <c r="R41" s="26" t="str">
        <f t="shared" si="26"/>
        <v/>
      </c>
      <c r="S41" s="26" t="str">
        <f t="shared" si="27"/>
        <v/>
      </c>
      <c r="T41" s="26" t="str">
        <f>IF(R41="","",IF(R41=5,INDEX(設定!$A$2:$G$8,MATCH(S41,設定!$A$2:$A$8,1),MATCH(U41,設定!$A$2:$G$2,1)),IF(AJ41,INDEX(設定!$A$11:$G$17,MATCH(S41,設定!$A$11:$A$17,1),MATCH(U41,設定!$A$11:$G$11,1)),"-----")))</f>
        <v/>
      </c>
      <c r="U41" s="27" t="str">
        <f t="shared" si="28"/>
        <v/>
      </c>
      <c r="V41" s="25" t="str">
        <f t="shared" si="29"/>
        <v/>
      </c>
      <c r="X41">
        <v>30</v>
      </c>
      <c r="Y41" t="str">
        <f t="shared" si="4"/>
        <v/>
      </c>
      <c r="Z41" t="str">
        <f t="shared" si="10"/>
        <v>立得点表!3:13</v>
      </c>
      <c r="AA41" s="69" t="str">
        <f t="shared" si="11"/>
        <v>立得点表!17:27</v>
      </c>
      <c r="AB41" t="str">
        <f t="shared" si="12"/>
        <v>上得点表!3:13</v>
      </c>
      <c r="AC41" s="69" t="str">
        <f t="shared" si="13"/>
        <v>上得点表!17:27</v>
      </c>
      <c r="AD41" t="str">
        <f t="shared" si="14"/>
        <v>腕得点表!3:13</v>
      </c>
      <c r="AE41" s="69" t="str">
        <f t="shared" si="15"/>
        <v>腕得点表!17:27</v>
      </c>
      <c r="AF41" t="str">
        <f t="shared" si="16"/>
        <v>往得点表!3:13</v>
      </c>
      <c r="AG41" s="69" t="str">
        <f t="shared" si="17"/>
        <v>往得点表!17:27</v>
      </c>
      <c r="AH41" t="str">
        <f t="shared" si="18"/>
        <v>五得点表!3:13</v>
      </c>
      <c r="AI41" s="69" t="str">
        <f t="shared" si="19"/>
        <v>五得点表!17:27</v>
      </c>
      <c r="AJ41" t="b">
        <f t="shared" si="20"/>
        <v>0</v>
      </c>
    </row>
    <row r="42" spans="1:36" ht="18" customHeight="1">
      <c r="A42" s="14">
        <v>31</v>
      </c>
      <c r="B42" s="140"/>
      <c r="C42" s="141"/>
      <c r="D42" s="33"/>
      <c r="E42" s="33"/>
      <c r="F42" s="33"/>
      <c r="G42" s="33"/>
      <c r="H42" s="49"/>
      <c r="I42" s="50" t="str">
        <f t="shared" ca="1" si="21"/>
        <v/>
      </c>
      <c r="J42" s="49"/>
      <c r="K42" s="50" t="str">
        <f t="shared" ca="1" si="22"/>
        <v/>
      </c>
      <c r="L42" s="49"/>
      <c r="M42" s="50" t="str">
        <f t="shared" ca="1" si="23"/>
        <v/>
      </c>
      <c r="N42" s="49"/>
      <c r="O42" s="50" t="str">
        <f t="shared" ca="1" si="24"/>
        <v/>
      </c>
      <c r="P42" s="49"/>
      <c r="Q42" s="50" t="str">
        <f t="shared" ca="1" si="25"/>
        <v/>
      </c>
      <c r="R42" s="17" t="str">
        <f t="shared" si="26"/>
        <v/>
      </c>
      <c r="S42" s="17" t="str">
        <f t="shared" si="27"/>
        <v/>
      </c>
      <c r="T42" s="17" t="str">
        <f>IF(R42="","",IF(R42=5,INDEX(設定!$A$2:$G$8,MATCH(S42,設定!$A$2:$A$8,1),MATCH(U42,設定!$A$2:$G$2,1)),IF(AJ42,INDEX(設定!$A$11:$G$17,MATCH(S42,設定!$A$11:$A$17,1),MATCH(U42,設定!$A$11:$G$11,1)),"-----")))</f>
        <v/>
      </c>
      <c r="U42" s="18" t="str">
        <f t="shared" si="28"/>
        <v/>
      </c>
      <c r="V42" s="19" t="str">
        <f t="shared" si="29"/>
        <v/>
      </c>
      <c r="X42">
        <v>31</v>
      </c>
      <c r="Y42" t="str">
        <f t="shared" si="4"/>
        <v/>
      </c>
      <c r="Z42" t="str">
        <f t="shared" si="10"/>
        <v>立得点表!3:13</v>
      </c>
      <c r="AA42" s="69" t="str">
        <f t="shared" si="11"/>
        <v>立得点表!17:27</v>
      </c>
      <c r="AB42" t="str">
        <f t="shared" si="12"/>
        <v>上得点表!3:13</v>
      </c>
      <c r="AC42" s="69" t="str">
        <f t="shared" si="13"/>
        <v>上得点表!17:27</v>
      </c>
      <c r="AD42" t="str">
        <f t="shared" si="14"/>
        <v>腕得点表!3:13</v>
      </c>
      <c r="AE42" s="69" t="str">
        <f t="shared" si="15"/>
        <v>腕得点表!17:27</v>
      </c>
      <c r="AF42" t="str">
        <f t="shared" si="16"/>
        <v>往得点表!3:13</v>
      </c>
      <c r="AG42" s="69" t="str">
        <f t="shared" si="17"/>
        <v>往得点表!17:27</v>
      </c>
      <c r="AH42" t="str">
        <f t="shared" si="18"/>
        <v>五得点表!3:13</v>
      </c>
      <c r="AI42" s="69" t="str">
        <f t="shared" si="19"/>
        <v>五得点表!17:27</v>
      </c>
      <c r="AJ42" t="b">
        <f t="shared" si="20"/>
        <v>0</v>
      </c>
    </row>
    <row r="43" spans="1:36" ht="18" customHeight="1">
      <c r="A43" s="20">
        <v>32</v>
      </c>
      <c r="B43" s="142"/>
      <c r="C43" s="143"/>
      <c r="D43" s="34"/>
      <c r="E43" s="34"/>
      <c r="F43" s="34"/>
      <c r="G43" s="34"/>
      <c r="H43" s="51"/>
      <c r="I43" s="52" t="str">
        <f t="shared" ca="1" si="21"/>
        <v/>
      </c>
      <c r="J43" s="51"/>
      <c r="K43" s="52" t="str">
        <f t="shared" ca="1" si="22"/>
        <v/>
      </c>
      <c r="L43" s="51"/>
      <c r="M43" s="52" t="str">
        <f t="shared" ca="1" si="23"/>
        <v/>
      </c>
      <c r="N43" s="51"/>
      <c r="O43" s="52" t="str">
        <f t="shared" ca="1" si="24"/>
        <v/>
      </c>
      <c r="P43" s="51"/>
      <c r="Q43" s="52" t="str">
        <f t="shared" ca="1" si="25"/>
        <v/>
      </c>
      <c r="R43" s="22" t="str">
        <f t="shared" si="26"/>
        <v/>
      </c>
      <c r="S43" s="22" t="str">
        <f t="shared" si="27"/>
        <v/>
      </c>
      <c r="T43" s="22" t="str">
        <f>IF(R43="","",IF(R43=5,INDEX(設定!$A$2:$G$8,MATCH(S43,設定!$A$2:$A$8,1),MATCH(U43,設定!$A$2:$G$2,1)),IF(AJ43,INDEX(設定!$A$11:$G$17,MATCH(S43,設定!$A$11:$A$17,1),MATCH(U43,設定!$A$11:$G$11,1)),"-----")))</f>
        <v/>
      </c>
      <c r="U43" s="23" t="str">
        <f t="shared" si="28"/>
        <v/>
      </c>
      <c r="V43" s="21" t="str">
        <f t="shared" si="29"/>
        <v/>
      </c>
      <c r="X43">
        <v>32</v>
      </c>
      <c r="Y43" t="str">
        <f t="shared" si="4"/>
        <v/>
      </c>
      <c r="Z43" t="str">
        <f t="shared" si="10"/>
        <v>立得点表!3:13</v>
      </c>
      <c r="AA43" s="69" t="str">
        <f t="shared" si="11"/>
        <v>立得点表!17:27</v>
      </c>
      <c r="AB43" t="str">
        <f t="shared" si="12"/>
        <v>上得点表!3:13</v>
      </c>
      <c r="AC43" s="69" t="str">
        <f t="shared" si="13"/>
        <v>上得点表!17:27</v>
      </c>
      <c r="AD43" t="str">
        <f t="shared" si="14"/>
        <v>腕得点表!3:13</v>
      </c>
      <c r="AE43" s="69" t="str">
        <f t="shared" si="15"/>
        <v>腕得点表!17:27</v>
      </c>
      <c r="AF43" t="str">
        <f t="shared" si="16"/>
        <v>往得点表!3:13</v>
      </c>
      <c r="AG43" s="69" t="str">
        <f t="shared" si="17"/>
        <v>往得点表!17:27</v>
      </c>
      <c r="AH43" t="str">
        <f t="shared" si="18"/>
        <v>五得点表!3:13</v>
      </c>
      <c r="AI43" s="69" t="str">
        <f t="shared" si="19"/>
        <v>五得点表!17:27</v>
      </c>
      <c r="AJ43" t="b">
        <f t="shared" si="20"/>
        <v>0</v>
      </c>
    </row>
    <row r="44" spans="1:36" ht="18" customHeight="1">
      <c r="A44" s="20">
        <v>33</v>
      </c>
      <c r="B44" s="142"/>
      <c r="C44" s="143"/>
      <c r="D44" s="34"/>
      <c r="E44" s="34"/>
      <c r="F44" s="34"/>
      <c r="G44" s="34"/>
      <c r="H44" s="51"/>
      <c r="I44" s="52" t="str">
        <f t="shared" ca="1" si="21"/>
        <v/>
      </c>
      <c r="J44" s="51"/>
      <c r="K44" s="52" t="str">
        <f t="shared" ca="1" si="22"/>
        <v/>
      </c>
      <c r="L44" s="51"/>
      <c r="M44" s="52" t="str">
        <f t="shared" ca="1" si="23"/>
        <v/>
      </c>
      <c r="N44" s="51"/>
      <c r="O44" s="52" t="str">
        <f t="shared" ca="1" si="24"/>
        <v/>
      </c>
      <c r="P44" s="51"/>
      <c r="Q44" s="52" t="str">
        <f t="shared" ca="1" si="25"/>
        <v/>
      </c>
      <c r="R44" s="22" t="str">
        <f t="shared" si="26"/>
        <v/>
      </c>
      <c r="S44" s="22" t="str">
        <f t="shared" si="27"/>
        <v/>
      </c>
      <c r="T44" s="22" t="str">
        <f>IF(R44="","",IF(R44=5,INDEX(設定!$A$2:$G$8,MATCH(S44,設定!$A$2:$A$8,1),MATCH(U44,設定!$A$2:$G$2,1)),IF(AJ44,INDEX(設定!$A$11:$G$17,MATCH(S44,設定!$A$11:$A$17,1),MATCH(U44,設定!$A$11:$G$11,1)),"-----")))</f>
        <v/>
      </c>
      <c r="U44" s="23" t="str">
        <f t="shared" si="28"/>
        <v/>
      </c>
      <c r="V44" s="21" t="str">
        <f t="shared" si="29"/>
        <v/>
      </c>
      <c r="X44">
        <v>33</v>
      </c>
      <c r="Y44" t="str">
        <f t="shared" ref="Y44:Y75" si="30">IF(E44="","",VLOOKUP(E44,年齢変換表,2))</f>
        <v/>
      </c>
      <c r="Z44" t="str">
        <f t="shared" si="10"/>
        <v>立得点表!3:13</v>
      </c>
      <c r="AA44" s="69" t="str">
        <f t="shared" si="11"/>
        <v>立得点表!17:27</v>
      </c>
      <c r="AB44" t="str">
        <f t="shared" si="12"/>
        <v>上得点表!3:13</v>
      </c>
      <c r="AC44" s="69" t="str">
        <f t="shared" si="13"/>
        <v>上得点表!17:27</v>
      </c>
      <c r="AD44" t="str">
        <f t="shared" si="14"/>
        <v>腕得点表!3:13</v>
      </c>
      <c r="AE44" s="69" t="str">
        <f t="shared" si="15"/>
        <v>腕得点表!17:27</v>
      </c>
      <c r="AF44" t="str">
        <f t="shared" si="16"/>
        <v>往得点表!3:13</v>
      </c>
      <c r="AG44" s="69" t="str">
        <f t="shared" si="17"/>
        <v>往得点表!17:27</v>
      </c>
      <c r="AH44" t="str">
        <f t="shared" si="18"/>
        <v>五得点表!3:13</v>
      </c>
      <c r="AI44" s="69" t="str">
        <f t="shared" si="19"/>
        <v>五得点表!17:27</v>
      </c>
      <c r="AJ44" t="b">
        <f t="shared" si="20"/>
        <v>0</v>
      </c>
    </row>
    <row r="45" spans="1:36" ht="18" customHeight="1">
      <c r="A45" s="20">
        <v>34</v>
      </c>
      <c r="B45" s="142"/>
      <c r="C45" s="143"/>
      <c r="D45" s="34"/>
      <c r="E45" s="34"/>
      <c r="F45" s="34"/>
      <c r="G45" s="34"/>
      <c r="H45" s="51"/>
      <c r="I45" s="52" t="str">
        <f t="shared" ca="1" si="21"/>
        <v/>
      </c>
      <c r="J45" s="51"/>
      <c r="K45" s="52" t="str">
        <f t="shared" ca="1" si="22"/>
        <v/>
      </c>
      <c r="L45" s="51"/>
      <c r="M45" s="52" t="str">
        <f t="shared" ca="1" si="23"/>
        <v/>
      </c>
      <c r="N45" s="51"/>
      <c r="O45" s="52" t="str">
        <f t="shared" ca="1" si="24"/>
        <v/>
      </c>
      <c r="P45" s="51"/>
      <c r="Q45" s="52" t="str">
        <f t="shared" ca="1" si="25"/>
        <v/>
      </c>
      <c r="R45" s="22" t="str">
        <f t="shared" si="26"/>
        <v/>
      </c>
      <c r="S45" s="22" t="str">
        <f t="shared" si="27"/>
        <v/>
      </c>
      <c r="T45" s="22" t="str">
        <f>IF(R45="","",IF(R45=5,INDEX(設定!$A$2:$G$8,MATCH(S45,設定!$A$2:$A$8,1),MATCH(U45,設定!$A$2:$G$2,1)),IF(AJ45,INDEX(設定!$A$11:$G$17,MATCH(S45,設定!$A$11:$A$17,1),MATCH(U45,設定!$A$11:$G$11,1)),"-----")))</f>
        <v/>
      </c>
      <c r="U45" s="23" t="str">
        <f t="shared" si="28"/>
        <v/>
      </c>
      <c r="V45" s="21" t="str">
        <f t="shared" si="29"/>
        <v/>
      </c>
      <c r="X45">
        <v>34</v>
      </c>
      <c r="Y45" t="str">
        <f t="shared" si="30"/>
        <v/>
      </c>
      <c r="Z45" t="str">
        <f t="shared" si="10"/>
        <v>立得点表!3:13</v>
      </c>
      <c r="AA45" s="69" t="str">
        <f t="shared" si="11"/>
        <v>立得点表!17:27</v>
      </c>
      <c r="AB45" t="str">
        <f t="shared" si="12"/>
        <v>上得点表!3:13</v>
      </c>
      <c r="AC45" s="69" t="str">
        <f t="shared" si="13"/>
        <v>上得点表!17:27</v>
      </c>
      <c r="AD45" t="str">
        <f t="shared" si="14"/>
        <v>腕得点表!3:13</v>
      </c>
      <c r="AE45" s="69" t="str">
        <f t="shared" si="15"/>
        <v>腕得点表!17:27</v>
      </c>
      <c r="AF45" t="str">
        <f t="shared" si="16"/>
        <v>往得点表!3:13</v>
      </c>
      <c r="AG45" s="69" t="str">
        <f t="shared" si="17"/>
        <v>往得点表!17:27</v>
      </c>
      <c r="AH45" t="str">
        <f t="shared" si="18"/>
        <v>五得点表!3:13</v>
      </c>
      <c r="AI45" s="69" t="str">
        <f t="shared" si="19"/>
        <v>五得点表!17:27</v>
      </c>
      <c r="AJ45" t="b">
        <f t="shared" si="20"/>
        <v>0</v>
      </c>
    </row>
    <row r="46" spans="1:36" ht="18" customHeight="1">
      <c r="A46" s="24">
        <v>35</v>
      </c>
      <c r="B46" s="138"/>
      <c r="C46" s="139"/>
      <c r="D46" s="35"/>
      <c r="E46" s="35"/>
      <c r="F46" s="35"/>
      <c r="G46" s="35"/>
      <c r="H46" s="53"/>
      <c r="I46" s="54" t="str">
        <f t="shared" ca="1" si="21"/>
        <v/>
      </c>
      <c r="J46" s="53"/>
      <c r="K46" s="54" t="str">
        <f t="shared" ca="1" si="22"/>
        <v/>
      </c>
      <c r="L46" s="53"/>
      <c r="M46" s="54" t="str">
        <f t="shared" ca="1" si="23"/>
        <v/>
      </c>
      <c r="N46" s="53"/>
      <c r="O46" s="54" t="str">
        <f t="shared" ca="1" si="24"/>
        <v/>
      </c>
      <c r="P46" s="53"/>
      <c r="Q46" s="54" t="str">
        <f t="shared" ca="1" si="25"/>
        <v/>
      </c>
      <c r="R46" s="26" t="str">
        <f t="shared" si="26"/>
        <v/>
      </c>
      <c r="S46" s="26" t="str">
        <f t="shared" si="27"/>
        <v/>
      </c>
      <c r="T46" s="26" t="str">
        <f>IF(R46="","",IF(R46=5,INDEX(設定!$A$2:$G$8,MATCH(S46,設定!$A$2:$A$8,1),MATCH(U46,設定!$A$2:$G$2,1)),IF(AJ46,INDEX(設定!$A$11:$G$17,MATCH(S46,設定!$A$11:$A$17,1),MATCH(U46,設定!$A$11:$G$11,1)),"-----")))</f>
        <v/>
      </c>
      <c r="U46" s="27" t="str">
        <f t="shared" si="28"/>
        <v/>
      </c>
      <c r="V46" s="25" t="str">
        <f t="shared" si="29"/>
        <v/>
      </c>
      <c r="X46">
        <v>35</v>
      </c>
      <c r="Y46" t="str">
        <f t="shared" si="30"/>
        <v/>
      </c>
      <c r="Z46" t="str">
        <f t="shared" si="10"/>
        <v>立得点表!3:13</v>
      </c>
      <c r="AA46" s="69" t="str">
        <f t="shared" si="11"/>
        <v>立得点表!17:27</v>
      </c>
      <c r="AB46" t="str">
        <f t="shared" si="12"/>
        <v>上得点表!3:13</v>
      </c>
      <c r="AC46" s="69" t="str">
        <f t="shared" si="13"/>
        <v>上得点表!17:27</v>
      </c>
      <c r="AD46" t="str">
        <f t="shared" si="14"/>
        <v>腕得点表!3:13</v>
      </c>
      <c r="AE46" s="69" t="str">
        <f t="shared" si="15"/>
        <v>腕得点表!17:27</v>
      </c>
      <c r="AF46" t="str">
        <f t="shared" si="16"/>
        <v>往得点表!3:13</v>
      </c>
      <c r="AG46" s="69" t="str">
        <f t="shared" si="17"/>
        <v>往得点表!17:27</v>
      </c>
      <c r="AH46" t="str">
        <f t="shared" si="18"/>
        <v>五得点表!3:13</v>
      </c>
      <c r="AI46" s="69" t="str">
        <f t="shared" si="19"/>
        <v>五得点表!17:27</v>
      </c>
      <c r="AJ46" t="b">
        <f t="shared" si="20"/>
        <v>0</v>
      </c>
    </row>
    <row r="47" spans="1:36" ht="18" customHeight="1">
      <c r="A47" s="14">
        <v>36</v>
      </c>
      <c r="B47" s="140"/>
      <c r="C47" s="141"/>
      <c r="D47" s="33"/>
      <c r="E47" s="33"/>
      <c r="F47" s="33"/>
      <c r="G47" s="33"/>
      <c r="H47" s="49"/>
      <c r="I47" s="50" t="str">
        <f t="shared" ca="1" si="21"/>
        <v/>
      </c>
      <c r="J47" s="49"/>
      <c r="K47" s="50" t="str">
        <f t="shared" ca="1" si="22"/>
        <v/>
      </c>
      <c r="L47" s="49"/>
      <c r="M47" s="50" t="str">
        <f t="shared" ca="1" si="23"/>
        <v/>
      </c>
      <c r="N47" s="49"/>
      <c r="O47" s="50" t="str">
        <f t="shared" ca="1" si="24"/>
        <v/>
      </c>
      <c r="P47" s="49"/>
      <c r="Q47" s="50" t="str">
        <f t="shared" ca="1" si="25"/>
        <v/>
      </c>
      <c r="R47" s="17" t="str">
        <f t="shared" si="26"/>
        <v/>
      </c>
      <c r="S47" s="17" t="str">
        <f t="shared" si="27"/>
        <v/>
      </c>
      <c r="T47" s="17" t="str">
        <f>IF(R47="","",IF(R47=5,INDEX(設定!$A$2:$G$8,MATCH(S47,設定!$A$2:$A$8,1),MATCH(U47,設定!$A$2:$G$2,1)),IF(AJ47,INDEX(設定!$A$11:$G$17,MATCH(S47,設定!$A$11:$A$17,1),MATCH(U47,設定!$A$11:$G$11,1)),"-----")))</f>
        <v/>
      </c>
      <c r="U47" s="18" t="str">
        <f t="shared" si="28"/>
        <v/>
      </c>
      <c r="V47" s="19" t="str">
        <f t="shared" si="29"/>
        <v/>
      </c>
      <c r="X47">
        <v>36</v>
      </c>
      <c r="Y47" t="str">
        <f t="shared" si="30"/>
        <v/>
      </c>
      <c r="Z47" t="str">
        <f t="shared" si="10"/>
        <v>立得点表!3:13</v>
      </c>
      <c r="AA47" s="69" t="str">
        <f t="shared" si="11"/>
        <v>立得点表!17:27</v>
      </c>
      <c r="AB47" t="str">
        <f t="shared" si="12"/>
        <v>上得点表!3:13</v>
      </c>
      <c r="AC47" s="69" t="str">
        <f t="shared" si="13"/>
        <v>上得点表!17:27</v>
      </c>
      <c r="AD47" t="str">
        <f t="shared" si="14"/>
        <v>腕得点表!3:13</v>
      </c>
      <c r="AE47" s="69" t="str">
        <f t="shared" si="15"/>
        <v>腕得点表!17:27</v>
      </c>
      <c r="AF47" t="str">
        <f t="shared" si="16"/>
        <v>往得点表!3:13</v>
      </c>
      <c r="AG47" s="69" t="str">
        <f t="shared" si="17"/>
        <v>往得点表!17:27</v>
      </c>
      <c r="AH47" t="str">
        <f t="shared" si="18"/>
        <v>五得点表!3:13</v>
      </c>
      <c r="AI47" s="69" t="str">
        <f t="shared" si="19"/>
        <v>五得点表!17:27</v>
      </c>
      <c r="AJ47" t="b">
        <f t="shared" si="20"/>
        <v>0</v>
      </c>
    </row>
    <row r="48" spans="1:36" ht="18" customHeight="1">
      <c r="A48" s="20">
        <v>37</v>
      </c>
      <c r="B48" s="142"/>
      <c r="C48" s="143"/>
      <c r="D48" s="34"/>
      <c r="E48" s="34"/>
      <c r="F48" s="34"/>
      <c r="G48" s="34"/>
      <c r="H48" s="51"/>
      <c r="I48" s="52" t="str">
        <f t="shared" ca="1" si="21"/>
        <v/>
      </c>
      <c r="J48" s="51"/>
      <c r="K48" s="52" t="str">
        <f t="shared" ca="1" si="22"/>
        <v/>
      </c>
      <c r="L48" s="51"/>
      <c r="M48" s="52" t="str">
        <f t="shared" ca="1" si="23"/>
        <v/>
      </c>
      <c r="N48" s="51"/>
      <c r="O48" s="52" t="str">
        <f t="shared" ca="1" si="24"/>
        <v/>
      </c>
      <c r="P48" s="51"/>
      <c r="Q48" s="52" t="str">
        <f t="shared" ca="1" si="25"/>
        <v/>
      </c>
      <c r="R48" s="22" t="str">
        <f t="shared" si="26"/>
        <v/>
      </c>
      <c r="S48" s="22" t="str">
        <f t="shared" si="27"/>
        <v/>
      </c>
      <c r="T48" s="22" t="str">
        <f>IF(R48="","",IF(R48=5,INDEX(設定!$A$2:$G$8,MATCH(S48,設定!$A$2:$A$8,1),MATCH(U48,設定!$A$2:$G$2,1)),IF(AJ48,INDEX(設定!$A$11:$G$17,MATCH(S48,設定!$A$11:$A$17,1),MATCH(U48,設定!$A$11:$G$11,1)),"-----")))</f>
        <v/>
      </c>
      <c r="U48" s="23" t="str">
        <f t="shared" si="28"/>
        <v/>
      </c>
      <c r="V48" s="21" t="str">
        <f t="shared" si="29"/>
        <v/>
      </c>
      <c r="X48">
        <v>37</v>
      </c>
      <c r="Y48" t="str">
        <f t="shared" si="30"/>
        <v/>
      </c>
      <c r="Z48" t="str">
        <f t="shared" si="10"/>
        <v>立得点表!3:13</v>
      </c>
      <c r="AA48" s="69" t="str">
        <f t="shared" si="11"/>
        <v>立得点表!17:27</v>
      </c>
      <c r="AB48" t="str">
        <f t="shared" si="12"/>
        <v>上得点表!3:13</v>
      </c>
      <c r="AC48" s="69" t="str">
        <f t="shared" si="13"/>
        <v>上得点表!17:27</v>
      </c>
      <c r="AD48" t="str">
        <f t="shared" si="14"/>
        <v>腕得点表!3:13</v>
      </c>
      <c r="AE48" s="69" t="str">
        <f t="shared" si="15"/>
        <v>腕得点表!17:27</v>
      </c>
      <c r="AF48" t="str">
        <f t="shared" si="16"/>
        <v>往得点表!3:13</v>
      </c>
      <c r="AG48" s="69" t="str">
        <f t="shared" si="17"/>
        <v>往得点表!17:27</v>
      </c>
      <c r="AH48" t="str">
        <f t="shared" si="18"/>
        <v>五得点表!3:13</v>
      </c>
      <c r="AI48" s="69" t="str">
        <f t="shared" si="19"/>
        <v>五得点表!17:27</v>
      </c>
      <c r="AJ48" t="b">
        <f t="shared" si="20"/>
        <v>0</v>
      </c>
    </row>
    <row r="49" spans="1:36" ht="18" customHeight="1">
      <c r="A49" s="20">
        <v>38</v>
      </c>
      <c r="B49" s="142"/>
      <c r="C49" s="143"/>
      <c r="D49" s="34"/>
      <c r="E49" s="34"/>
      <c r="F49" s="34"/>
      <c r="G49" s="34"/>
      <c r="H49" s="51"/>
      <c r="I49" s="52" t="str">
        <f t="shared" ca="1" si="21"/>
        <v/>
      </c>
      <c r="J49" s="51"/>
      <c r="K49" s="52" t="str">
        <f t="shared" ca="1" si="22"/>
        <v/>
      </c>
      <c r="L49" s="51"/>
      <c r="M49" s="52" t="str">
        <f t="shared" ca="1" si="23"/>
        <v/>
      </c>
      <c r="N49" s="51"/>
      <c r="O49" s="52" t="str">
        <f t="shared" ca="1" si="24"/>
        <v/>
      </c>
      <c r="P49" s="51"/>
      <c r="Q49" s="52" t="str">
        <f t="shared" ca="1" si="25"/>
        <v/>
      </c>
      <c r="R49" s="22" t="str">
        <f t="shared" si="26"/>
        <v/>
      </c>
      <c r="S49" s="22" t="str">
        <f t="shared" si="27"/>
        <v/>
      </c>
      <c r="T49" s="22" t="str">
        <f>IF(R49="","",IF(R49=5,INDEX(設定!$A$2:$G$8,MATCH(S49,設定!$A$2:$A$8,1),MATCH(U49,設定!$A$2:$G$2,1)),IF(AJ49,INDEX(設定!$A$11:$G$17,MATCH(S49,設定!$A$11:$A$17,1),MATCH(U49,設定!$A$11:$G$11,1)),"-----")))</f>
        <v/>
      </c>
      <c r="U49" s="23" t="str">
        <f t="shared" si="28"/>
        <v/>
      </c>
      <c r="V49" s="21" t="str">
        <f t="shared" si="29"/>
        <v/>
      </c>
      <c r="X49">
        <v>38</v>
      </c>
      <c r="Y49" t="str">
        <f t="shared" si="30"/>
        <v/>
      </c>
      <c r="Z49" t="str">
        <f t="shared" si="10"/>
        <v>立得点表!3:13</v>
      </c>
      <c r="AA49" s="69" t="str">
        <f t="shared" si="11"/>
        <v>立得点表!17:27</v>
      </c>
      <c r="AB49" t="str">
        <f t="shared" si="12"/>
        <v>上得点表!3:13</v>
      </c>
      <c r="AC49" s="69" t="str">
        <f t="shared" si="13"/>
        <v>上得点表!17:27</v>
      </c>
      <c r="AD49" t="str">
        <f t="shared" si="14"/>
        <v>腕得点表!3:13</v>
      </c>
      <c r="AE49" s="69" t="str">
        <f t="shared" si="15"/>
        <v>腕得点表!17:27</v>
      </c>
      <c r="AF49" t="str">
        <f t="shared" si="16"/>
        <v>往得点表!3:13</v>
      </c>
      <c r="AG49" s="69" t="str">
        <f t="shared" si="17"/>
        <v>往得点表!17:27</v>
      </c>
      <c r="AH49" t="str">
        <f t="shared" si="18"/>
        <v>五得点表!3:13</v>
      </c>
      <c r="AI49" s="69" t="str">
        <f t="shared" si="19"/>
        <v>五得点表!17:27</v>
      </c>
      <c r="AJ49" t="b">
        <f t="shared" si="20"/>
        <v>0</v>
      </c>
    </row>
    <row r="50" spans="1:36" ht="18" customHeight="1">
      <c r="A50" s="20">
        <v>39</v>
      </c>
      <c r="B50" s="142"/>
      <c r="C50" s="143"/>
      <c r="D50" s="34"/>
      <c r="E50" s="34"/>
      <c r="F50" s="34"/>
      <c r="G50" s="34"/>
      <c r="H50" s="51"/>
      <c r="I50" s="52" t="str">
        <f t="shared" ca="1" si="21"/>
        <v/>
      </c>
      <c r="J50" s="51"/>
      <c r="K50" s="52" t="str">
        <f t="shared" ca="1" si="22"/>
        <v/>
      </c>
      <c r="L50" s="51"/>
      <c r="M50" s="52" t="str">
        <f t="shared" ca="1" si="23"/>
        <v/>
      </c>
      <c r="N50" s="51"/>
      <c r="O50" s="52" t="str">
        <f t="shared" ca="1" si="24"/>
        <v/>
      </c>
      <c r="P50" s="51"/>
      <c r="Q50" s="52" t="str">
        <f t="shared" ca="1" si="25"/>
        <v/>
      </c>
      <c r="R50" s="22" t="str">
        <f t="shared" si="26"/>
        <v/>
      </c>
      <c r="S50" s="22" t="str">
        <f t="shared" si="27"/>
        <v/>
      </c>
      <c r="T50" s="22" t="str">
        <f>IF(R50="","",IF(R50=5,INDEX(設定!$A$2:$G$8,MATCH(S50,設定!$A$2:$A$8,1),MATCH(U50,設定!$A$2:$G$2,1)),IF(AJ50,INDEX(設定!$A$11:$G$17,MATCH(S50,設定!$A$11:$A$17,1),MATCH(U50,設定!$A$11:$G$11,1)),"-----")))</f>
        <v/>
      </c>
      <c r="U50" s="23" t="str">
        <f t="shared" si="28"/>
        <v/>
      </c>
      <c r="V50" s="21" t="str">
        <f t="shared" si="29"/>
        <v/>
      </c>
      <c r="X50">
        <v>39</v>
      </c>
      <c r="Y50" t="str">
        <f t="shared" si="30"/>
        <v/>
      </c>
      <c r="Z50" t="str">
        <f t="shared" si="10"/>
        <v>立得点表!3:13</v>
      </c>
      <c r="AA50" s="69" t="str">
        <f t="shared" si="11"/>
        <v>立得点表!17:27</v>
      </c>
      <c r="AB50" t="str">
        <f t="shared" si="12"/>
        <v>上得点表!3:13</v>
      </c>
      <c r="AC50" s="69" t="str">
        <f t="shared" si="13"/>
        <v>上得点表!17:27</v>
      </c>
      <c r="AD50" t="str">
        <f t="shared" si="14"/>
        <v>腕得点表!3:13</v>
      </c>
      <c r="AE50" s="69" t="str">
        <f t="shared" si="15"/>
        <v>腕得点表!17:27</v>
      </c>
      <c r="AF50" t="str">
        <f t="shared" si="16"/>
        <v>往得点表!3:13</v>
      </c>
      <c r="AG50" s="69" t="str">
        <f t="shared" si="17"/>
        <v>往得点表!17:27</v>
      </c>
      <c r="AH50" t="str">
        <f t="shared" si="18"/>
        <v>五得点表!3:13</v>
      </c>
      <c r="AI50" s="69" t="str">
        <f t="shared" si="19"/>
        <v>五得点表!17:27</v>
      </c>
      <c r="AJ50" t="b">
        <f t="shared" si="20"/>
        <v>0</v>
      </c>
    </row>
    <row r="51" spans="1:36" ht="18" customHeight="1" thickBot="1">
      <c r="A51" s="28">
        <v>40</v>
      </c>
      <c r="B51" s="144"/>
      <c r="C51" s="145"/>
      <c r="D51" s="36"/>
      <c r="E51" s="36"/>
      <c r="F51" s="36"/>
      <c r="G51" s="36"/>
      <c r="H51" s="55"/>
      <c r="I51" s="56" t="str">
        <f t="shared" ca="1" si="21"/>
        <v/>
      </c>
      <c r="J51" s="55"/>
      <c r="K51" s="56" t="str">
        <f t="shared" ca="1" si="22"/>
        <v/>
      </c>
      <c r="L51" s="55"/>
      <c r="M51" s="56" t="str">
        <f t="shared" ca="1" si="23"/>
        <v/>
      </c>
      <c r="N51" s="55"/>
      <c r="O51" s="56" t="str">
        <f t="shared" ca="1" si="24"/>
        <v/>
      </c>
      <c r="P51" s="55"/>
      <c r="Q51" s="56" t="str">
        <f t="shared" ca="1" si="25"/>
        <v/>
      </c>
      <c r="R51" s="30" t="str">
        <f t="shared" si="26"/>
        <v/>
      </c>
      <c r="S51" s="30" t="str">
        <f t="shared" si="27"/>
        <v/>
      </c>
      <c r="T51" s="30" t="str">
        <f>IF(R51="","",IF(R51=5,INDEX(設定!$A$2:$G$8,MATCH(S51,設定!$A$2:$A$8,1),MATCH(U51,設定!$A$2:$G$2,1)),IF(AJ51,INDEX(設定!$A$11:$G$17,MATCH(S51,設定!$A$11:$A$17,1),MATCH(U51,設定!$A$11:$G$11,1)),"-----")))</f>
        <v/>
      </c>
      <c r="U51" s="31" t="str">
        <f t="shared" si="28"/>
        <v/>
      </c>
      <c r="V51" s="29" t="str">
        <f t="shared" si="29"/>
        <v/>
      </c>
      <c r="X51">
        <v>40</v>
      </c>
      <c r="Y51" t="str">
        <f t="shared" si="30"/>
        <v/>
      </c>
      <c r="Z51" t="str">
        <f t="shared" si="10"/>
        <v>立得点表!3:13</v>
      </c>
      <c r="AA51" s="69" t="str">
        <f t="shared" si="11"/>
        <v>立得点表!17:27</v>
      </c>
      <c r="AB51" t="str">
        <f t="shared" si="12"/>
        <v>上得点表!3:13</v>
      </c>
      <c r="AC51" s="69" t="str">
        <f t="shared" si="13"/>
        <v>上得点表!17:27</v>
      </c>
      <c r="AD51" t="str">
        <f t="shared" si="14"/>
        <v>腕得点表!3:13</v>
      </c>
      <c r="AE51" s="69" t="str">
        <f t="shared" si="15"/>
        <v>腕得点表!17:27</v>
      </c>
      <c r="AF51" t="str">
        <f t="shared" si="16"/>
        <v>往得点表!3:13</v>
      </c>
      <c r="AG51" s="69" t="str">
        <f t="shared" si="17"/>
        <v>往得点表!17:27</v>
      </c>
      <c r="AH51" t="str">
        <f t="shared" si="18"/>
        <v>五得点表!3:13</v>
      </c>
      <c r="AI51" s="69" t="str">
        <f t="shared" si="19"/>
        <v>五得点表!17:27</v>
      </c>
      <c r="AJ51" t="b">
        <f t="shared" si="20"/>
        <v>0</v>
      </c>
    </row>
    <row r="52" spans="1:36" ht="18" customHeight="1">
      <c r="A52" s="15">
        <v>41</v>
      </c>
      <c r="B52" s="146"/>
      <c r="C52" s="147"/>
      <c r="D52" s="37"/>
      <c r="E52" s="37"/>
      <c r="F52" s="37"/>
      <c r="G52" s="37"/>
      <c r="H52" s="57"/>
      <c r="I52" s="50" t="str">
        <f t="shared" ca="1" si="21"/>
        <v/>
      </c>
      <c r="J52" s="57"/>
      <c r="K52" s="50" t="str">
        <f t="shared" ca="1" si="22"/>
        <v/>
      </c>
      <c r="L52" s="57"/>
      <c r="M52" s="50" t="str">
        <f t="shared" ca="1" si="23"/>
        <v/>
      </c>
      <c r="N52" s="57"/>
      <c r="O52" s="50" t="str">
        <f t="shared" ca="1" si="24"/>
        <v/>
      </c>
      <c r="P52" s="57"/>
      <c r="Q52" s="50" t="str">
        <f t="shared" ca="1" si="25"/>
        <v/>
      </c>
      <c r="R52" s="17" t="str">
        <f t="shared" si="26"/>
        <v/>
      </c>
      <c r="S52" s="17" t="str">
        <f t="shared" si="27"/>
        <v/>
      </c>
      <c r="T52" s="17" t="str">
        <f>IF(R52="","",IF(R52=5,INDEX(設定!$A$2:$G$8,MATCH(S52,設定!$A$2:$A$8,1),MATCH(U52,設定!$A$2:$G$2,1)),IF(AJ52,INDEX(設定!$A$11:$G$17,MATCH(S52,設定!$A$11:$A$17,1),MATCH(U52,設定!$A$11:$G$11,1)),"-----")))</f>
        <v/>
      </c>
      <c r="U52" s="18" t="str">
        <f t="shared" si="28"/>
        <v/>
      </c>
      <c r="V52" s="19" t="str">
        <f t="shared" si="29"/>
        <v/>
      </c>
      <c r="X52">
        <v>41</v>
      </c>
      <c r="Y52" t="str">
        <f t="shared" si="30"/>
        <v/>
      </c>
      <c r="Z52" t="str">
        <f t="shared" si="10"/>
        <v>立得点表!3:13</v>
      </c>
      <c r="AA52" s="69" t="str">
        <f t="shared" si="11"/>
        <v>立得点表!17:27</v>
      </c>
      <c r="AB52" t="str">
        <f t="shared" si="12"/>
        <v>上得点表!3:13</v>
      </c>
      <c r="AC52" s="69" t="str">
        <f t="shared" si="13"/>
        <v>上得点表!17:27</v>
      </c>
      <c r="AD52" t="str">
        <f t="shared" si="14"/>
        <v>腕得点表!3:13</v>
      </c>
      <c r="AE52" s="69" t="str">
        <f t="shared" si="15"/>
        <v>腕得点表!17:27</v>
      </c>
      <c r="AF52" t="str">
        <f t="shared" si="16"/>
        <v>往得点表!3:13</v>
      </c>
      <c r="AG52" s="69" t="str">
        <f t="shared" si="17"/>
        <v>往得点表!17:27</v>
      </c>
      <c r="AH52" t="str">
        <f t="shared" si="18"/>
        <v>五得点表!3:13</v>
      </c>
      <c r="AI52" s="69" t="str">
        <f t="shared" si="19"/>
        <v>五得点表!17:27</v>
      </c>
      <c r="AJ52" t="b">
        <f t="shared" si="20"/>
        <v>0</v>
      </c>
    </row>
    <row r="53" spans="1:36" ht="18" customHeight="1">
      <c r="A53" s="20">
        <v>42</v>
      </c>
      <c r="B53" s="142"/>
      <c r="C53" s="143"/>
      <c r="D53" s="34"/>
      <c r="E53" s="34"/>
      <c r="F53" s="34"/>
      <c r="G53" s="34"/>
      <c r="H53" s="51"/>
      <c r="I53" s="52" t="str">
        <f t="shared" ca="1" si="21"/>
        <v/>
      </c>
      <c r="J53" s="51"/>
      <c r="K53" s="52" t="str">
        <f t="shared" ca="1" si="22"/>
        <v/>
      </c>
      <c r="L53" s="51"/>
      <c r="M53" s="52" t="str">
        <f t="shared" ca="1" si="23"/>
        <v/>
      </c>
      <c r="N53" s="51"/>
      <c r="O53" s="52" t="str">
        <f t="shared" ca="1" si="24"/>
        <v/>
      </c>
      <c r="P53" s="51"/>
      <c r="Q53" s="52" t="str">
        <f t="shared" ca="1" si="25"/>
        <v/>
      </c>
      <c r="R53" s="22" t="str">
        <f t="shared" si="26"/>
        <v/>
      </c>
      <c r="S53" s="22" t="str">
        <f t="shared" si="27"/>
        <v/>
      </c>
      <c r="T53" s="22" t="str">
        <f>IF(R53="","",IF(R53=5,INDEX(設定!$A$2:$G$8,MATCH(S53,設定!$A$2:$A$8,1),MATCH(U53,設定!$A$2:$G$2,1)),IF(AJ53,INDEX(設定!$A$11:$G$17,MATCH(S53,設定!$A$11:$A$17,1),MATCH(U53,設定!$A$11:$G$11,1)),"-----")))</f>
        <v/>
      </c>
      <c r="U53" s="23" t="str">
        <f t="shared" si="28"/>
        <v/>
      </c>
      <c r="V53" s="21" t="str">
        <f t="shared" si="29"/>
        <v/>
      </c>
      <c r="X53">
        <v>42</v>
      </c>
      <c r="Y53" t="str">
        <f t="shared" si="30"/>
        <v/>
      </c>
      <c r="Z53" t="str">
        <f t="shared" si="10"/>
        <v>立得点表!3:13</v>
      </c>
      <c r="AA53" s="69" t="str">
        <f t="shared" si="11"/>
        <v>立得点表!17:27</v>
      </c>
      <c r="AB53" t="str">
        <f t="shared" si="12"/>
        <v>上得点表!3:13</v>
      </c>
      <c r="AC53" s="69" t="str">
        <f t="shared" si="13"/>
        <v>上得点表!17:27</v>
      </c>
      <c r="AD53" t="str">
        <f t="shared" si="14"/>
        <v>腕得点表!3:13</v>
      </c>
      <c r="AE53" s="69" t="str">
        <f t="shared" si="15"/>
        <v>腕得点表!17:27</v>
      </c>
      <c r="AF53" t="str">
        <f t="shared" si="16"/>
        <v>往得点表!3:13</v>
      </c>
      <c r="AG53" s="69" t="str">
        <f t="shared" si="17"/>
        <v>往得点表!17:27</v>
      </c>
      <c r="AH53" t="str">
        <f t="shared" si="18"/>
        <v>五得点表!3:13</v>
      </c>
      <c r="AI53" s="69" t="str">
        <f t="shared" si="19"/>
        <v>五得点表!17:27</v>
      </c>
      <c r="AJ53" t="b">
        <f t="shared" si="20"/>
        <v>0</v>
      </c>
    </row>
    <row r="54" spans="1:36" ht="18" customHeight="1">
      <c r="A54" s="20">
        <v>43</v>
      </c>
      <c r="B54" s="142"/>
      <c r="C54" s="143"/>
      <c r="D54" s="34"/>
      <c r="E54" s="34"/>
      <c r="F54" s="34"/>
      <c r="G54" s="34"/>
      <c r="H54" s="51"/>
      <c r="I54" s="52" t="str">
        <f t="shared" ca="1" si="21"/>
        <v/>
      </c>
      <c r="J54" s="51"/>
      <c r="K54" s="52" t="str">
        <f t="shared" ca="1" si="22"/>
        <v/>
      </c>
      <c r="L54" s="51"/>
      <c r="M54" s="52" t="str">
        <f t="shared" ca="1" si="23"/>
        <v/>
      </c>
      <c r="N54" s="51"/>
      <c r="O54" s="52" t="str">
        <f t="shared" ca="1" si="24"/>
        <v/>
      </c>
      <c r="P54" s="51"/>
      <c r="Q54" s="52" t="str">
        <f t="shared" ca="1" si="25"/>
        <v/>
      </c>
      <c r="R54" s="22" t="str">
        <f t="shared" si="26"/>
        <v/>
      </c>
      <c r="S54" s="22" t="str">
        <f t="shared" si="27"/>
        <v/>
      </c>
      <c r="T54" s="22" t="str">
        <f>IF(R54="","",IF(R54=5,INDEX(設定!$A$2:$G$8,MATCH(S54,設定!$A$2:$A$8,1),MATCH(U54,設定!$A$2:$G$2,1)),IF(AJ54,INDEX(設定!$A$11:$G$17,MATCH(S54,設定!$A$11:$A$17,1),MATCH(U54,設定!$A$11:$G$11,1)),"-----")))</f>
        <v/>
      </c>
      <c r="U54" s="23" t="str">
        <f t="shared" si="28"/>
        <v/>
      </c>
      <c r="V54" s="21" t="str">
        <f t="shared" si="29"/>
        <v/>
      </c>
      <c r="X54">
        <v>43</v>
      </c>
      <c r="Y54" t="str">
        <f t="shared" si="30"/>
        <v/>
      </c>
      <c r="Z54" t="str">
        <f t="shared" si="10"/>
        <v>立得点表!3:13</v>
      </c>
      <c r="AA54" s="69" t="str">
        <f t="shared" si="11"/>
        <v>立得点表!17:27</v>
      </c>
      <c r="AB54" t="str">
        <f t="shared" si="12"/>
        <v>上得点表!3:13</v>
      </c>
      <c r="AC54" s="69" t="str">
        <f t="shared" si="13"/>
        <v>上得点表!17:27</v>
      </c>
      <c r="AD54" t="str">
        <f t="shared" si="14"/>
        <v>腕得点表!3:13</v>
      </c>
      <c r="AE54" s="69" t="str">
        <f t="shared" si="15"/>
        <v>腕得点表!17:27</v>
      </c>
      <c r="AF54" t="str">
        <f t="shared" si="16"/>
        <v>往得点表!3:13</v>
      </c>
      <c r="AG54" s="69" t="str">
        <f t="shared" si="17"/>
        <v>往得点表!17:27</v>
      </c>
      <c r="AH54" t="str">
        <f t="shared" si="18"/>
        <v>五得点表!3:13</v>
      </c>
      <c r="AI54" s="69" t="str">
        <f t="shared" si="19"/>
        <v>五得点表!17:27</v>
      </c>
      <c r="AJ54" t="b">
        <f t="shared" si="20"/>
        <v>0</v>
      </c>
    </row>
    <row r="55" spans="1:36" ht="18" customHeight="1">
      <c r="A55" s="20">
        <v>44</v>
      </c>
      <c r="B55" s="142"/>
      <c r="C55" s="143"/>
      <c r="D55" s="34"/>
      <c r="E55" s="34"/>
      <c r="F55" s="34"/>
      <c r="G55" s="34"/>
      <c r="H55" s="51"/>
      <c r="I55" s="52" t="str">
        <f t="shared" ca="1" si="21"/>
        <v/>
      </c>
      <c r="J55" s="51"/>
      <c r="K55" s="52" t="str">
        <f t="shared" ca="1" si="22"/>
        <v/>
      </c>
      <c r="L55" s="51"/>
      <c r="M55" s="52" t="str">
        <f t="shared" ca="1" si="23"/>
        <v/>
      </c>
      <c r="N55" s="51"/>
      <c r="O55" s="52" t="str">
        <f t="shared" ca="1" si="24"/>
        <v/>
      </c>
      <c r="P55" s="51"/>
      <c r="Q55" s="52" t="str">
        <f t="shared" ca="1" si="25"/>
        <v/>
      </c>
      <c r="R55" s="22" t="str">
        <f t="shared" si="26"/>
        <v/>
      </c>
      <c r="S55" s="22" t="str">
        <f t="shared" si="27"/>
        <v/>
      </c>
      <c r="T55" s="22" t="str">
        <f>IF(R55="","",IF(R55=5,INDEX(設定!$A$2:$G$8,MATCH(S55,設定!$A$2:$A$8,1),MATCH(U55,設定!$A$2:$G$2,1)),IF(AJ55,INDEX(設定!$A$11:$G$17,MATCH(S55,設定!$A$11:$A$17,1),MATCH(U55,設定!$A$11:$G$11,1)),"-----")))</f>
        <v/>
      </c>
      <c r="U55" s="23" t="str">
        <f t="shared" si="28"/>
        <v/>
      </c>
      <c r="V55" s="21" t="str">
        <f t="shared" si="29"/>
        <v/>
      </c>
      <c r="X55">
        <v>44</v>
      </c>
      <c r="Y55" t="str">
        <f t="shared" si="30"/>
        <v/>
      </c>
      <c r="Z55" t="str">
        <f t="shared" si="10"/>
        <v>立得点表!3:13</v>
      </c>
      <c r="AA55" s="69" t="str">
        <f t="shared" si="11"/>
        <v>立得点表!17:27</v>
      </c>
      <c r="AB55" t="str">
        <f t="shared" si="12"/>
        <v>上得点表!3:13</v>
      </c>
      <c r="AC55" s="69" t="str">
        <f t="shared" si="13"/>
        <v>上得点表!17:27</v>
      </c>
      <c r="AD55" t="str">
        <f t="shared" si="14"/>
        <v>腕得点表!3:13</v>
      </c>
      <c r="AE55" s="69" t="str">
        <f t="shared" si="15"/>
        <v>腕得点表!17:27</v>
      </c>
      <c r="AF55" t="str">
        <f t="shared" si="16"/>
        <v>往得点表!3:13</v>
      </c>
      <c r="AG55" s="69" t="str">
        <f t="shared" si="17"/>
        <v>往得点表!17:27</v>
      </c>
      <c r="AH55" t="str">
        <f t="shared" si="18"/>
        <v>五得点表!3:13</v>
      </c>
      <c r="AI55" s="69" t="str">
        <f t="shared" si="19"/>
        <v>五得点表!17:27</v>
      </c>
      <c r="AJ55" t="b">
        <f t="shared" si="20"/>
        <v>0</v>
      </c>
    </row>
    <row r="56" spans="1:36" ht="18" customHeight="1">
      <c r="A56" s="24">
        <v>45</v>
      </c>
      <c r="B56" s="138"/>
      <c r="C56" s="139"/>
      <c r="D56" s="35"/>
      <c r="E56" s="35"/>
      <c r="F56" s="35"/>
      <c r="G56" s="35"/>
      <c r="H56" s="53"/>
      <c r="I56" s="54" t="str">
        <f t="shared" ca="1" si="21"/>
        <v/>
      </c>
      <c r="J56" s="53"/>
      <c r="K56" s="54" t="str">
        <f t="shared" ca="1" si="22"/>
        <v/>
      </c>
      <c r="L56" s="53"/>
      <c r="M56" s="54" t="str">
        <f t="shared" ca="1" si="23"/>
        <v/>
      </c>
      <c r="N56" s="53"/>
      <c r="O56" s="54" t="str">
        <f t="shared" ca="1" si="24"/>
        <v/>
      </c>
      <c r="P56" s="53"/>
      <c r="Q56" s="54" t="str">
        <f t="shared" ca="1" si="25"/>
        <v/>
      </c>
      <c r="R56" s="26" t="str">
        <f t="shared" si="26"/>
        <v/>
      </c>
      <c r="S56" s="26" t="str">
        <f t="shared" si="27"/>
        <v/>
      </c>
      <c r="T56" s="26" t="str">
        <f>IF(R56="","",IF(R56=5,INDEX(設定!$A$2:$G$8,MATCH(S56,設定!$A$2:$A$8,1),MATCH(U56,設定!$A$2:$G$2,1)),IF(AJ56,INDEX(設定!$A$11:$G$17,MATCH(S56,設定!$A$11:$A$17,1),MATCH(U56,設定!$A$11:$G$11,1)),"-----")))</f>
        <v/>
      </c>
      <c r="U56" s="27" t="str">
        <f t="shared" si="28"/>
        <v/>
      </c>
      <c r="V56" s="25" t="str">
        <f t="shared" si="29"/>
        <v/>
      </c>
      <c r="X56">
        <v>45</v>
      </c>
      <c r="Y56" t="str">
        <f t="shared" si="30"/>
        <v/>
      </c>
      <c r="Z56" t="str">
        <f t="shared" si="10"/>
        <v>立得点表!3:13</v>
      </c>
      <c r="AA56" s="69" t="str">
        <f t="shared" si="11"/>
        <v>立得点表!17:27</v>
      </c>
      <c r="AB56" t="str">
        <f t="shared" si="12"/>
        <v>上得点表!3:13</v>
      </c>
      <c r="AC56" s="69" t="str">
        <f t="shared" si="13"/>
        <v>上得点表!17:27</v>
      </c>
      <c r="AD56" t="str">
        <f t="shared" si="14"/>
        <v>腕得点表!3:13</v>
      </c>
      <c r="AE56" s="69" t="str">
        <f t="shared" si="15"/>
        <v>腕得点表!17:27</v>
      </c>
      <c r="AF56" t="str">
        <f t="shared" si="16"/>
        <v>往得点表!3:13</v>
      </c>
      <c r="AG56" s="69" t="str">
        <f t="shared" si="17"/>
        <v>往得点表!17:27</v>
      </c>
      <c r="AH56" t="str">
        <f t="shared" si="18"/>
        <v>五得点表!3:13</v>
      </c>
      <c r="AI56" s="69" t="str">
        <f t="shared" si="19"/>
        <v>五得点表!17:27</v>
      </c>
      <c r="AJ56" t="b">
        <f t="shared" si="20"/>
        <v>0</v>
      </c>
    </row>
    <row r="57" spans="1:36" ht="18" customHeight="1">
      <c r="A57" s="14">
        <v>46</v>
      </c>
      <c r="B57" s="140"/>
      <c r="C57" s="141"/>
      <c r="D57" s="33"/>
      <c r="E57" s="33"/>
      <c r="F57" s="33"/>
      <c r="G57" s="33"/>
      <c r="H57" s="49"/>
      <c r="I57" s="50" t="str">
        <f t="shared" ca="1" si="21"/>
        <v/>
      </c>
      <c r="J57" s="49"/>
      <c r="K57" s="50" t="str">
        <f t="shared" ca="1" si="22"/>
        <v/>
      </c>
      <c r="L57" s="49"/>
      <c r="M57" s="50" t="str">
        <f t="shared" ca="1" si="23"/>
        <v/>
      </c>
      <c r="N57" s="49"/>
      <c r="O57" s="50" t="str">
        <f t="shared" ca="1" si="24"/>
        <v/>
      </c>
      <c r="P57" s="49"/>
      <c r="Q57" s="50" t="str">
        <f t="shared" ca="1" si="25"/>
        <v/>
      </c>
      <c r="R57" s="17" t="str">
        <f t="shared" si="26"/>
        <v/>
      </c>
      <c r="S57" s="17" t="str">
        <f t="shared" si="27"/>
        <v/>
      </c>
      <c r="T57" s="17" t="str">
        <f>IF(R57="","",IF(R57=5,INDEX(設定!$A$2:$G$8,MATCH(S57,設定!$A$2:$A$8,1),MATCH(U57,設定!$A$2:$G$2,1)),IF(AJ57,INDEX(設定!$A$11:$G$17,MATCH(S57,設定!$A$11:$A$17,1),MATCH(U57,設定!$A$11:$G$11,1)),"-----")))</f>
        <v/>
      </c>
      <c r="U57" s="18" t="str">
        <f t="shared" si="28"/>
        <v/>
      </c>
      <c r="V57" s="19" t="str">
        <f t="shared" si="29"/>
        <v/>
      </c>
      <c r="X57">
        <v>46</v>
      </c>
      <c r="Y57" t="str">
        <f t="shared" si="30"/>
        <v/>
      </c>
      <c r="Z57" t="str">
        <f t="shared" si="10"/>
        <v>立得点表!3:13</v>
      </c>
      <c r="AA57" s="69" t="str">
        <f t="shared" si="11"/>
        <v>立得点表!17:27</v>
      </c>
      <c r="AB57" t="str">
        <f t="shared" si="12"/>
        <v>上得点表!3:13</v>
      </c>
      <c r="AC57" s="69" t="str">
        <f t="shared" si="13"/>
        <v>上得点表!17:27</v>
      </c>
      <c r="AD57" t="str">
        <f t="shared" si="14"/>
        <v>腕得点表!3:13</v>
      </c>
      <c r="AE57" s="69" t="str">
        <f t="shared" si="15"/>
        <v>腕得点表!17:27</v>
      </c>
      <c r="AF57" t="str">
        <f t="shared" si="16"/>
        <v>往得点表!3:13</v>
      </c>
      <c r="AG57" s="69" t="str">
        <f t="shared" si="17"/>
        <v>往得点表!17:27</v>
      </c>
      <c r="AH57" t="str">
        <f t="shared" si="18"/>
        <v>五得点表!3:13</v>
      </c>
      <c r="AI57" s="69" t="str">
        <f t="shared" si="19"/>
        <v>五得点表!17:27</v>
      </c>
      <c r="AJ57" t="b">
        <f t="shared" si="20"/>
        <v>0</v>
      </c>
    </row>
    <row r="58" spans="1:36" ht="18" customHeight="1">
      <c r="A58" s="20">
        <v>47</v>
      </c>
      <c r="B58" s="142"/>
      <c r="C58" s="143"/>
      <c r="D58" s="34"/>
      <c r="E58" s="34"/>
      <c r="F58" s="34"/>
      <c r="G58" s="34"/>
      <c r="H58" s="51"/>
      <c r="I58" s="52" t="str">
        <f t="shared" ca="1" si="21"/>
        <v/>
      </c>
      <c r="J58" s="51"/>
      <c r="K58" s="52" t="str">
        <f t="shared" ca="1" si="22"/>
        <v/>
      </c>
      <c r="L58" s="51"/>
      <c r="M58" s="52" t="str">
        <f t="shared" ca="1" si="23"/>
        <v/>
      </c>
      <c r="N58" s="51"/>
      <c r="O58" s="52" t="str">
        <f t="shared" ca="1" si="24"/>
        <v/>
      </c>
      <c r="P58" s="51"/>
      <c r="Q58" s="52" t="str">
        <f t="shared" ca="1" si="25"/>
        <v/>
      </c>
      <c r="R58" s="22" t="str">
        <f t="shared" si="26"/>
        <v/>
      </c>
      <c r="S58" s="22" t="str">
        <f t="shared" si="27"/>
        <v/>
      </c>
      <c r="T58" s="22" t="str">
        <f>IF(R58="","",IF(R58=5,INDEX(設定!$A$2:$G$8,MATCH(S58,設定!$A$2:$A$8,1),MATCH(U58,設定!$A$2:$G$2,1)),IF(AJ58,INDEX(設定!$A$11:$G$17,MATCH(S58,設定!$A$11:$A$17,1),MATCH(U58,設定!$A$11:$G$11,1)),"-----")))</f>
        <v/>
      </c>
      <c r="U58" s="23" t="str">
        <f t="shared" si="28"/>
        <v/>
      </c>
      <c r="V58" s="21" t="str">
        <f t="shared" si="29"/>
        <v/>
      </c>
      <c r="X58">
        <v>47</v>
      </c>
      <c r="Y58" t="str">
        <f t="shared" si="30"/>
        <v/>
      </c>
      <c r="Z58" t="str">
        <f t="shared" si="10"/>
        <v>立得点表!3:13</v>
      </c>
      <c r="AA58" s="69" t="str">
        <f t="shared" si="11"/>
        <v>立得点表!17:27</v>
      </c>
      <c r="AB58" t="str">
        <f t="shared" si="12"/>
        <v>上得点表!3:13</v>
      </c>
      <c r="AC58" s="69" t="str">
        <f t="shared" si="13"/>
        <v>上得点表!17:27</v>
      </c>
      <c r="AD58" t="str">
        <f t="shared" si="14"/>
        <v>腕得点表!3:13</v>
      </c>
      <c r="AE58" s="69" t="str">
        <f t="shared" si="15"/>
        <v>腕得点表!17:27</v>
      </c>
      <c r="AF58" t="str">
        <f t="shared" si="16"/>
        <v>往得点表!3:13</v>
      </c>
      <c r="AG58" s="69" t="str">
        <f t="shared" si="17"/>
        <v>往得点表!17:27</v>
      </c>
      <c r="AH58" t="str">
        <f t="shared" si="18"/>
        <v>五得点表!3:13</v>
      </c>
      <c r="AI58" s="69" t="str">
        <f t="shared" si="19"/>
        <v>五得点表!17:27</v>
      </c>
      <c r="AJ58" t="b">
        <f t="shared" si="20"/>
        <v>0</v>
      </c>
    </row>
    <row r="59" spans="1:36" ht="18" customHeight="1">
      <c r="A59" s="20">
        <v>48</v>
      </c>
      <c r="B59" s="142"/>
      <c r="C59" s="143"/>
      <c r="D59" s="34"/>
      <c r="E59" s="34"/>
      <c r="F59" s="34"/>
      <c r="G59" s="34"/>
      <c r="H59" s="51"/>
      <c r="I59" s="52" t="str">
        <f t="shared" ca="1" si="21"/>
        <v/>
      </c>
      <c r="J59" s="51"/>
      <c r="K59" s="52" t="str">
        <f t="shared" ca="1" si="22"/>
        <v/>
      </c>
      <c r="L59" s="51"/>
      <c r="M59" s="52" t="str">
        <f t="shared" ca="1" si="23"/>
        <v/>
      </c>
      <c r="N59" s="51"/>
      <c r="O59" s="52" t="str">
        <f t="shared" ca="1" si="24"/>
        <v/>
      </c>
      <c r="P59" s="51"/>
      <c r="Q59" s="52" t="str">
        <f t="shared" ca="1" si="25"/>
        <v/>
      </c>
      <c r="R59" s="22" t="str">
        <f t="shared" si="26"/>
        <v/>
      </c>
      <c r="S59" s="22" t="str">
        <f t="shared" si="27"/>
        <v/>
      </c>
      <c r="T59" s="22" t="str">
        <f>IF(R59="","",IF(R59=5,INDEX(設定!$A$2:$G$8,MATCH(S59,設定!$A$2:$A$8,1),MATCH(U59,設定!$A$2:$G$2,1)),IF(AJ59,INDEX(設定!$A$11:$G$17,MATCH(S59,設定!$A$11:$A$17,1),MATCH(U59,設定!$A$11:$G$11,1)),"-----")))</f>
        <v/>
      </c>
      <c r="U59" s="23" t="str">
        <f t="shared" si="28"/>
        <v/>
      </c>
      <c r="V59" s="21" t="str">
        <f t="shared" si="29"/>
        <v/>
      </c>
      <c r="X59">
        <v>48</v>
      </c>
      <c r="Y59" t="str">
        <f t="shared" si="30"/>
        <v/>
      </c>
      <c r="Z59" t="str">
        <f t="shared" si="10"/>
        <v>立得点表!3:13</v>
      </c>
      <c r="AA59" s="69" t="str">
        <f t="shared" si="11"/>
        <v>立得点表!17:27</v>
      </c>
      <c r="AB59" t="str">
        <f t="shared" si="12"/>
        <v>上得点表!3:13</v>
      </c>
      <c r="AC59" s="69" t="str">
        <f t="shared" si="13"/>
        <v>上得点表!17:27</v>
      </c>
      <c r="AD59" t="str">
        <f t="shared" si="14"/>
        <v>腕得点表!3:13</v>
      </c>
      <c r="AE59" s="69" t="str">
        <f t="shared" si="15"/>
        <v>腕得点表!17:27</v>
      </c>
      <c r="AF59" t="str">
        <f t="shared" si="16"/>
        <v>往得点表!3:13</v>
      </c>
      <c r="AG59" s="69" t="str">
        <f t="shared" si="17"/>
        <v>往得点表!17:27</v>
      </c>
      <c r="AH59" t="str">
        <f t="shared" si="18"/>
        <v>五得点表!3:13</v>
      </c>
      <c r="AI59" s="69" t="str">
        <f t="shared" si="19"/>
        <v>五得点表!17:27</v>
      </c>
      <c r="AJ59" t="b">
        <f t="shared" si="20"/>
        <v>0</v>
      </c>
    </row>
    <row r="60" spans="1:36" ht="18" customHeight="1">
      <c r="A60" s="20">
        <v>49</v>
      </c>
      <c r="B60" s="142"/>
      <c r="C60" s="143"/>
      <c r="D60" s="34"/>
      <c r="E60" s="34"/>
      <c r="F60" s="34"/>
      <c r="G60" s="34"/>
      <c r="H60" s="51"/>
      <c r="I60" s="52" t="str">
        <f t="shared" ca="1" si="21"/>
        <v/>
      </c>
      <c r="J60" s="51"/>
      <c r="K60" s="52" t="str">
        <f t="shared" ca="1" si="22"/>
        <v/>
      </c>
      <c r="L60" s="51"/>
      <c r="M60" s="52" t="str">
        <f t="shared" ca="1" si="23"/>
        <v/>
      </c>
      <c r="N60" s="51"/>
      <c r="O60" s="52" t="str">
        <f t="shared" ca="1" si="24"/>
        <v/>
      </c>
      <c r="P60" s="51"/>
      <c r="Q60" s="52" t="str">
        <f t="shared" ca="1" si="25"/>
        <v/>
      </c>
      <c r="R60" s="22" t="str">
        <f t="shared" si="26"/>
        <v/>
      </c>
      <c r="S60" s="22" t="str">
        <f t="shared" si="27"/>
        <v/>
      </c>
      <c r="T60" s="22" t="str">
        <f>IF(R60="","",IF(R60=5,INDEX(設定!$A$2:$G$8,MATCH(S60,設定!$A$2:$A$8,1),MATCH(U60,設定!$A$2:$G$2,1)),IF(AJ60,INDEX(設定!$A$11:$G$17,MATCH(S60,設定!$A$11:$A$17,1),MATCH(U60,設定!$A$11:$G$11,1)),"-----")))</f>
        <v/>
      </c>
      <c r="U60" s="23" t="str">
        <f t="shared" si="28"/>
        <v/>
      </c>
      <c r="V60" s="21" t="str">
        <f t="shared" si="29"/>
        <v/>
      </c>
      <c r="X60">
        <v>49</v>
      </c>
      <c r="Y60" t="str">
        <f t="shared" si="30"/>
        <v/>
      </c>
      <c r="Z60" t="str">
        <f t="shared" si="10"/>
        <v>立得点表!3:13</v>
      </c>
      <c r="AA60" s="69" t="str">
        <f t="shared" si="11"/>
        <v>立得点表!17:27</v>
      </c>
      <c r="AB60" t="str">
        <f t="shared" si="12"/>
        <v>上得点表!3:13</v>
      </c>
      <c r="AC60" s="69" t="str">
        <f t="shared" si="13"/>
        <v>上得点表!17:27</v>
      </c>
      <c r="AD60" t="str">
        <f t="shared" si="14"/>
        <v>腕得点表!3:13</v>
      </c>
      <c r="AE60" s="69" t="str">
        <f t="shared" si="15"/>
        <v>腕得点表!17:27</v>
      </c>
      <c r="AF60" t="str">
        <f t="shared" si="16"/>
        <v>往得点表!3:13</v>
      </c>
      <c r="AG60" s="69" t="str">
        <f t="shared" si="17"/>
        <v>往得点表!17:27</v>
      </c>
      <c r="AH60" t="str">
        <f t="shared" si="18"/>
        <v>五得点表!3:13</v>
      </c>
      <c r="AI60" s="69" t="str">
        <f t="shared" si="19"/>
        <v>五得点表!17:27</v>
      </c>
      <c r="AJ60" t="b">
        <f t="shared" si="20"/>
        <v>0</v>
      </c>
    </row>
    <row r="61" spans="1:36" ht="18" customHeight="1">
      <c r="A61" s="24">
        <v>50</v>
      </c>
      <c r="B61" s="138"/>
      <c r="C61" s="139"/>
      <c r="D61" s="35"/>
      <c r="E61" s="35"/>
      <c r="F61" s="35"/>
      <c r="G61" s="35"/>
      <c r="H61" s="53"/>
      <c r="I61" s="54" t="str">
        <f t="shared" ca="1" si="21"/>
        <v/>
      </c>
      <c r="J61" s="53"/>
      <c r="K61" s="54" t="str">
        <f t="shared" ca="1" si="22"/>
        <v/>
      </c>
      <c r="L61" s="53"/>
      <c r="M61" s="54" t="str">
        <f t="shared" ca="1" si="23"/>
        <v/>
      </c>
      <c r="N61" s="53"/>
      <c r="O61" s="54" t="str">
        <f t="shared" ca="1" si="24"/>
        <v/>
      </c>
      <c r="P61" s="53"/>
      <c r="Q61" s="54" t="str">
        <f t="shared" ca="1" si="25"/>
        <v/>
      </c>
      <c r="R61" s="26" t="str">
        <f t="shared" si="26"/>
        <v/>
      </c>
      <c r="S61" s="26" t="str">
        <f t="shared" si="27"/>
        <v/>
      </c>
      <c r="T61" s="26" t="str">
        <f>IF(R61="","",IF(R61=5,INDEX(設定!$A$2:$G$8,MATCH(S61,設定!$A$2:$A$8,1),MATCH(U61,設定!$A$2:$G$2,1)),IF(AJ61,INDEX(設定!$A$11:$G$17,MATCH(S61,設定!$A$11:$A$17,1),MATCH(U61,設定!$A$11:$G$11,1)),"-----")))</f>
        <v/>
      </c>
      <c r="U61" s="27" t="str">
        <f t="shared" si="28"/>
        <v/>
      </c>
      <c r="V61" s="25" t="str">
        <f t="shared" si="29"/>
        <v/>
      </c>
      <c r="X61">
        <v>50</v>
      </c>
      <c r="Y61" t="str">
        <f t="shared" si="30"/>
        <v/>
      </c>
      <c r="Z61" t="str">
        <f t="shared" si="10"/>
        <v>立得点表!3:13</v>
      </c>
      <c r="AA61" s="69" t="str">
        <f t="shared" si="11"/>
        <v>立得点表!17:27</v>
      </c>
      <c r="AB61" t="str">
        <f t="shared" si="12"/>
        <v>上得点表!3:13</v>
      </c>
      <c r="AC61" s="69" t="str">
        <f t="shared" si="13"/>
        <v>上得点表!17:27</v>
      </c>
      <c r="AD61" t="str">
        <f t="shared" si="14"/>
        <v>腕得点表!3:13</v>
      </c>
      <c r="AE61" s="69" t="str">
        <f t="shared" si="15"/>
        <v>腕得点表!17:27</v>
      </c>
      <c r="AF61" t="str">
        <f t="shared" si="16"/>
        <v>往得点表!3:13</v>
      </c>
      <c r="AG61" s="69" t="str">
        <f t="shared" si="17"/>
        <v>往得点表!17:27</v>
      </c>
      <c r="AH61" t="str">
        <f t="shared" si="18"/>
        <v>五得点表!3:13</v>
      </c>
      <c r="AI61" s="69" t="str">
        <f t="shared" si="19"/>
        <v>五得点表!17:27</v>
      </c>
      <c r="AJ61" t="b">
        <f t="shared" si="20"/>
        <v>0</v>
      </c>
    </row>
    <row r="62" spans="1:36" ht="18" customHeight="1">
      <c r="A62" s="14">
        <v>51</v>
      </c>
      <c r="B62" s="140"/>
      <c r="C62" s="141"/>
      <c r="D62" s="33"/>
      <c r="E62" s="33"/>
      <c r="F62" s="33"/>
      <c r="G62" s="33"/>
      <c r="H62" s="49"/>
      <c r="I62" s="50" t="str">
        <f t="shared" ca="1" si="21"/>
        <v/>
      </c>
      <c r="J62" s="49"/>
      <c r="K62" s="50" t="str">
        <f t="shared" ca="1" si="22"/>
        <v/>
      </c>
      <c r="L62" s="49"/>
      <c r="M62" s="50" t="str">
        <f t="shared" ca="1" si="23"/>
        <v/>
      </c>
      <c r="N62" s="49"/>
      <c r="O62" s="50" t="str">
        <f t="shared" ca="1" si="24"/>
        <v/>
      </c>
      <c r="P62" s="49"/>
      <c r="Q62" s="50" t="str">
        <f t="shared" ca="1" si="25"/>
        <v/>
      </c>
      <c r="R62" s="17" t="str">
        <f t="shared" si="26"/>
        <v/>
      </c>
      <c r="S62" s="17" t="str">
        <f t="shared" si="27"/>
        <v/>
      </c>
      <c r="T62" s="17" t="str">
        <f>IF(R62="","",IF(R62=5,INDEX(設定!$A$2:$G$8,MATCH(S62,設定!$A$2:$A$8,1),MATCH(U62,設定!$A$2:$G$2,1)),IF(AJ62,INDEX(設定!$A$11:$G$17,MATCH(S62,設定!$A$11:$A$17,1),MATCH(U62,設定!$A$11:$G$11,1)),"-----")))</f>
        <v/>
      </c>
      <c r="U62" s="18" t="str">
        <f t="shared" si="28"/>
        <v/>
      </c>
      <c r="V62" s="19" t="str">
        <f t="shared" si="29"/>
        <v/>
      </c>
      <c r="X62">
        <v>51</v>
      </c>
      <c r="Y62" t="str">
        <f t="shared" si="30"/>
        <v/>
      </c>
      <c r="Z62" t="str">
        <f t="shared" si="10"/>
        <v>立得点表!3:13</v>
      </c>
      <c r="AA62" s="69" t="str">
        <f t="shared" si="11"/>
        <v>立得点表!17:27</v>
      </c>
      <c r="AB62" t="str">
        <f t="shared" si="12"/>
        <v>上得点表!3:13</v>
      </c>
      <c r="AC62" s="69" t="str">
        <f t="shared" si="13"/>
        <v>上得点表!17:27</v>
      </c>
      <c r="AD62" t="str">
        <f t="shared" si="14"/>
        <v>腕得点表!3:13</v>
      </c>
      <c r="AE62" s="69" t="str">
        <f t="shared" si="15"/>
        <v>腕得点表!17:27</v>
      </c>
      <c r="AF62" t="str">
        <f t="shared" si="16"/>
        <v>往得点表!3:13</v>
      </c>
      <c r="AG62" s="69" t="str">
        <f t="shared" si="17"/>
        <v>往得点表!17:27</v>
      </c>
      <c r="AH62" t="str">
        <f t="shared" si="18"/>
        <v>五得点表!3:13</v>
      </c>
      <c r="AI62" s="69" t="str">
        <f t="shared" si="19"/>
        <v>五得点表!17:27</v>
      </c>
      <c r="AJ62" t="b">
        <f t="shared" si="20"/>
        <v>0</v>
      </c>
    </row>
    <row r="63" spans="1:36" ht="18" customHeight="1">
      <c r="A63" s="20">
        <v>52</v>
      </c>
      <c r="B63" s="142"/>
      <c r="C63" s="143"/>
      <c r="D63" s="34"/>
      <c r="E63" s="34"/>
      <c r="F63" s="34"/>
      <c r="G63" s="34"/>
      <c r="H63" s="51"/>
      <c r="I63" s="52" t="str">
        <f t="shared" ca="1" si="21"/>
        <v/>
      </c>
      <c r="J63" s="51"/>
      <c r="K63" s="52" t="str">
        <f t="shared" ca="1" si="22"/>
        <v/>
      </c>
      <c r="L63" s="51"/>
      <c r="M63" s="52" t="str">
        <f t="shared" ca="1" si="23"/>
        <v/>
      </c>
      <c r="N63" s="51"/>
      <c r="O63" s="52" t="str">
        <f t="shared" ca="1" si="24"/>
        <v/>
      </c>
      <c r="P63" s="51"/>
      <c r="Q63" s="52" t="str">
        <f t="shared" ca="1" si="25"/>
        <v/>
      </c>
      <c r="R63" s="22" t="str">
        <f t="shared" si="26"/>
        <v/>
      </c>
      <c r="S63" s="22" t="str">
        <f t="shared" si="27"/>
        <v/>
      </c>
      <c r="T63" s="22" t="str">
        <f>IF(R63="","",IF(R63=5,INDEX(設定!$A$2:$G$8,MATCH(S63,設定!$A$2:$A$8,1),MATCH(U63,設定!$A$2:$G$2,1)),IF(AJ63,INDEX(設定!$A$11:$G$17,MATCH(S63,設定!$A$11:$A$17,1),MATCH(U63,設定!$A$11:$G$11,1)),"-----")))</f>
        <v/>
      </c>
      <c r="U63" s="23" t="str">
        <f t="shared" si="28"/>
        <v/>
      </c>
      <c r="V63" s="21" t="str">
        <f t="shared" si="29"/>
        <v/>
      </c>
      <c r="X63">
        <v>52</v>
      </c>
      <c r="Y63" t="str">
        <f t="shared" si="30"/>
        <v/>
      </c>
      <c r="Z63" t="str">
        <f t="shared" si="10"/>
        <v>立得点表!3:13</v>
      </c>
      <c r="AA63" s="69" t="str">
        <f t="shared" si="11"/>
        <v>立得点表!17:27</v>
      </c>
      <c r="AB63" t="str">
        <f t="shared" si="12"/>
        <v>上得点表!3:13</v>
      </c>
      <c r="AC63" s="69" t="str">
        <f t="shared" si="13"/>
        <v>上得点表!17:27</v>
      </c>
      <c r="AD63" t="str">
        <f t="shared" si="14"/>
        <v>腕得点表!3:13</v>
      </c>
      <c r="AE63" s="69" t="str">
        <f t="shared" si="15"/>
        <v>腕得点表!17:27</v>
      </c>
      <c r="AF63" t="str">
        <f t="shared" si="16"/>
        <v>往得点表!3:13</v>
      </c>
      <c r="AG63" s="69" t="str">
        <f t="shared" si="17"/>
        <v>往得点表!17:27</v>
      </c>
      <c r="AH63" t="str">
        <f t="shared" si="18"/>
        <v>五得点表!3:13</v>
      </c>
      <c r="AI63" s="69" t="str">
        <f t="shared" si="19"/>
        <v>五得点表!17:27</v>
      </c>
      <c r="AJ63" t="b">
        <f t="shared" si="20"/>
        <v>0</v>
      </c>
    </row>
    <row r="64" spans="1:36" ht="18" customHeight="1">
      <c r="A64" s="20">
        <v>53</v>
      </c>
      <c r="B64" s="142"/>
      <c r="C64" s="143"/>
      <c r="D64" s="34"/>
      <c r="E64" s="34"/>
      <c r="F64" s="34"/>
      <c r="G64" s="34"/>
      <c r="H64" s="51"/>
      <c r="I64" s="52" t="str">
        <f t="shared" ca="1" si="21"/>
        <v/>
      </c>
      <c r="J64" s="51"/>
      <c r="K64" s="52" t="str">
        <f t="shared" ca="1" si="22"/>
        <v/>
      </c>
      <c r="L64" s="51"/>
      <c r="M64" s="52" t="str">
        <f t="shared" ca="1" si="23"/>
        <v/>
      </c>
      <c r="N64" s="51"/>
      <c r="O64" s="52" t="str">
        <f t="shared" ca="1" si="24"/>
        <v/>
      </c>
      <c r="P64" s="51"/>
      <c r="Q64" s="52" t="str">
        <f t="shared" ca="1" si="25"/>
        <v/>
      </c>
      <c r="R64" s="22" t="str">
        <f t="shared" si="26"/>
        <v/>
      </c>
      <c r="S64" s="22" t="str">
        <f t="shared" si="27"/>
        <v/>
      </c>
      <c r="T64" s="22" t="str">
        <f>IF(R64="","",IF(R64=5,INDEX(設定!$A$2:$G$8,MATCH(S64,設定!$A$2:$A$8,1),MATCH(U64,設定!$A$2:$G$2,1)),IF(AJ64,INDEX(設定!$A$11:$G$17,MATCH(S64,設定!$A$11:$A$17,1),MATCH(U64,設定!$A$11:$G$11,1)),"-----")))</f>
        <v/>
      </c>
      <c r="U64" s="23" t="str">
        <f t="shared" si="28"/>
        <v/>
      </c>
      <c r="V64" s="21" t="str">
        <f t="shared" si="29"/>
        <v/>
      </c>
      <c r="X64">
        <v>53</v>
      </c>
      <c r="Y64" t="str">
        <f t="shared" si="30"/>
        <v/>
      </c>
      <c r="Z64" t="str">
        <f t="shared" si="10"/>
        <v>立得点表!3:13</v>
      </c>
      <c r="AA64" s="69" t="str">
        <f t="shared" si="11"/>
        <v>立得点表!17:27</v>
      </c>
      <c r="AB64" t="str">
        <f t="shared" si="12"/>
        <v>上得点表!3:13</v>
      </c>
      <c r="AC64" s="69" t="str">
        <f t="shared" si="13"/>
        <v>上得点表!17:27</v>
      </c>
      <c r="AD64" t="str">
        <f t="shared" si="14"/>
        <v>腕得点表!3:13</v>
      </c>
      <c r="AE64" s="69" t="str">
        <f t="shared" si="15"/>
        <v>腕得点表!17:27</v>
      </c>
      <c r="AF64" t="str">
        <f t="shared" si="16"/>
        <v>往得点表!3:13</v>
      </c>
      <c r="AG64" s="69" t="str">
        <f t="shared" si="17"/>
        <v>往得点表!17:27</v>
      </c>
      <c r="AH64" t="str">
        <f t="shared" si="18"/>
        <v>五得点表!3:13</v>
      </c>
      <c r="AI64" s="69" t="str">
        <f t="shared" si="19"/>
        <v>五得点表!17:27</v>
      </c>
      <c r="AJ64" t="b">
        <f t="shared" si="20"/>
        <v>0</v>
      </c>
    </row>
    <row r="65" spans="1:36" ht="18" customHeight="1">
      <c r="A65" s="20">
        <v>54</v>
      </c>
      <c r="B65" s="142"/>
      <c r="C65" s="143"/>
      <c r="D65" s="34"/>
      <c r="E65" s="34"/>
      <c r="F65" s="34"/>
      <c r="G65" s="34"/>
      <c r="H65" s="51"/>
      <c r="I65" s="52" t="str">
        <f t="shared" ca="1" si="21"/>
        <v/>
      </c>
      <c r="J65" s="51"/>
      <c r="K65" s="52" t="str">
        <f t="shared" ca="1" si="22"/>
        <v/>
      </c>
      <c r="L65" s="51"/>
      <c r="M65" s="52" t="str">
        <f t="shared" ca="1" si="23"/>
        <v/>
      </c>
      <c r="N65" s="51"/>
      <c r="O65" s="52" t="str">
        <f t="shared" ca="1" si="24"/>
        <v/>
      </c>
      <c r="P65" s="51"/>
      <c r="Q65" s="52" t="str">
        <f t="shared" ca="1" si="25"/>
        <v/>
      </c>
      <c r="R65" s="22" t="str">
        <f t="shared" si="26"/>
        <v/>
      </c>
      <c r="S65" s="22" t="str">
        <f t="shared" si="27"/>
        <v/>
      </c>
      <c r="T65" s="22" t="str">
        <f>IF(R65="","",IF(R65=5,INDEX(設定!$A$2:$G$8,MATCH(S65,設定!$A$2:$A$8,1),MATCH(U65,設定!$A$2:$G$2,1)),IF(AJ65,INDEX(設定!$A$11:$G$17,MATCH(S65,設定!$A$11:$A$17,1),MATCH(U65,設定!$A$11:$G$11,1)),"-----")))</f>
        <v/>
      </c>
      <c r="U65" s="23" t="str">
        <f t="shared" si="28"/>
        <v/>
      </c>
      <c r="V65" s="21" t="str">
        <f t="shared" si="29"/>
        <v/>
      </c>
      <c r="X65">
        <v>54</v>
      </c>
      <c r="Y65" t="str">
        <f t="shared" si="30"/>
        <v/>
      </c>
      <c r="Z65" t="str">
        <f t="shared" si="10"/>
        <v>立得点表!3:13</v>
      </c>
      <c r="AA65" s="69" t="str">
        <f t="shared" si="11"/>
        <v>立得点表!17:27</v>
      </c>
      <c r="AB65" t="str">
        <f t="shared" si="12"/>
        <v>上得点表!3:13</v>
      </c>
      <c r="AC65" s="69" t="str">
        <f t="shared" si="13"/>
        <v>上得点表!17:27</v>
      </c>
      <c r="AD65" t="str">
        <f t="shared" si="14"/>
        <v>腕得点表!3:13</v>
      </c>
      <c r="AE65" s="69" t="str">
        <f t="shared" si="15"/>
        <v>腕得点表!17:27</v>
      </c>
      <c r="AF65" t="str">
        <f t="shared" si="16"/>
        <v>往得点表!3:13</v>
      </c>
      <c r="AG65" s="69" t="str">
        <f t="shared" si="17"/>
        <v>往得点表!17:27</v>
      </c>
      <c r="AH65" t="str">
        <f t="shared" si="18"/>
        <v>五得点表!3:13</v>
      </c>
      <c r="AI65" s="69" t="str">
        <f t="shared" si="19"/>
        <v>五得点表!17:27</v>
      </c>
      <c r="AJ65" t="b">
        <f t="shared" si="20"/>
        <v>0</v>
      </c>
    </row>
    <row r="66" spans="1:36" ht="18" customHeight="1">
      <c r="A66" s="24">
        <v>55</v>
      </c>
      <c r="B66" s="138"/>
      <c r="C66" s="139"/>
      <c r="D66" s="35"/>
      <c r="E66" s="35"/>
      <c r="F66" s="35"/>
      <c r="G66" s="35"/>
      <c r="H66" s="53"/>
      <c r="I66" s="54" t="str">
        <f t="shared" ca="1" si="21"/>
        <v/>
      </c>
      <c r="J66" s="53"/>
      <c r="K66" s="54" t="str">
        <f t="shared" ca="1" si="22"/>
        <v/>
      </c>
      <c r="L66" s="53"/>
      <c r="M66" s="54" t="str">
        <f t="shared" ca="1" si="23"/>
        <v/>
      </c>
      <c r="N66" s="53"/>
      <c r="O66" s="54" t="str">
        <f t="shared" ca="1" si="24"/>
        <v/>
      </c>
      <c r="P66" s="53"/>
      <c r="Q66" s="54" t="str">
        <f t="shared" ca="1" si="25"/>
        <v/>
      </c>
      <c r="R66" s="26" t="str">
        <f t="shared" si="26"/>
        <v/>
      </c>
      <c r="S66" s="26" t="str">
        <f t="shared" si="27"/>
        <v/>
      </c>
      <c r="T66" s="26" t="str">
        <f>IF(R66="","",IF(R66=5,INDEX(設定!$A$2:$G$8,MATCH(S66,設定!$A$2:$A$8,1),MATCH(U66,設定!$A$2:$G$2,1)),IF(AJ66,INDEX(設定!$A$11:$G$17,MATCH(S66,設定!$A$11:$A$17,1),MATCH(U66,設定!$A$11:$G$11,1)),"-----")))</f>
        <v/>
      </c>
      <c r="U66" s="27" t="str">
        <f t="shared" si="28"/>
        <v/>
      </c>
      <c r="V66" s="25" t="str">
        <f t="shared" si="29"/>
        <v/>
      </c>
      <c r="X66">
        <v>55</v>
      </c>
      <c r="Y66" t="str">
        <f t="shared" si="30"/>
        <v/>
      </c>
      <c r="Z66" t="str">
        <f t="shared" si="10"/>
        <v>立得点表!3:13</v>
      </c>
      <c r="AA66" s="69" t="str">
        <f t="shared" si="11"/>
        <v>立得点表!17:27</v>
      </c>
      <c r="AB66" t="str">
        <f t="shared" si="12"/>
        <v>上得点表!3:13</v>
      </c>
      <c r="AC66" s="69" t="str">
        <f t="shared" si="13"/>
        <v>上得点表!17:27</v>
      </c>
      <c r="AD66" t="str">
        <f t="shared" si="14"/>
        <v>腕得点表!3:13</v>
      </c>
      <c r="AE66" s="69" t="str">
        <f t="shared" si="15"/>
        <v>腕得点表!17:27</v>
      </c>
      <c r="AF66" t="str">
        <f t="shared" si="16"/>
        <v>往得点表!3:13</v>
      </c>
      <c r="AG66" s="69" t="str">
        <f t="shared" si="17"/>
        <v>往得点表!17:27</v>
      </c>
      <c r="AH66" t="str">
        <f t="shared" si="18"/>
        <v>五得点表!3:13</v>
      </c>
      <c r="AI66" s="69" t="str">
        <f t="shared" si="19"/>
        <v>五得点表!17:27</v>
      </c>
      <c r="AJ66" t="b">
        <f t="shared" si="20"/>
        <v>0</v>
      </c>
    </row>
    <row r="67" spans="1:36" ht="18" customHeight="1">
      <c r="A67" s="14">
        <v>56</v>
      </c>
      <c r="B67" s="140"/>
      <c r="C67" s="141"/>
      <c r="D67" s="33"/>
      <c r="E67" s="33"/>
      <c r="F67" s="33"/>
      <c r="G67" s="33"/>
      <c r="H67" s="49"/>
      <c r="I67" s="50" t="str">
        <f t="shared" ca="1" si="21"/>
        <v/>
      </c>
      <c r="J67" s="49"/>
      <c r="K67" s="50" t="str">
        <f t="shared" ca="1" si="22"/>
        <v/>
      </c>
      <c r="L67" s="49"/>
      <c r="M67" s="50" t="str">
        <f t="shared" ca="1" si="23"/>
        <v/>
      </c>
      <c r="N67" s="49"/>
      <c r="O67" s="50" t="str">
        <f t="shared" ca="1" si="24"/>
        <v/>
      </c>
      <c r="P67" s="49"/>
      <c r="Q67" s="50" t="str">
        <f t="shared" ca="1" si="25"/>
        <v/>
      </c>
      <c r="R67" s="17" t="str">
        <f t="shared" si="26"/>
        <v/>
      </c>
      <c r="S67" s="17" t="str">
        <f t="shared" si="27"/>
        <v/>
      </c>
      <c r="T67" s="17" t="str">
        <f>IF(R67="","",IF(R67=5,INDEX(設定!$A$2:$G$8,MATCH(S67,設定!$A$2:$A$8,1),MATCH(U67,設定!$A$2:$G$2,1)),IF(AJ67,INDEX(設定!$A$11:$G$17,MATCH(S67,設定!$A$11:$A$17,1),MATCH(U67,設定!$A$11:$G$11,1)),"-----")))</f>
        <v/>
      </c>
      <c r="U67" s="18" t="str">
        <f t="shared" si="28"/>
        <v/>
      </c>
      <c r="V67" s="19" t="str">
        <f t="shared" si="29"/>
        <v/>
      </c>
      <c r="X67">
        <v>56</v>
      </c>
      <c r="Y67" t="str">
        <f t="shared" si="30"/>
        <v/>
      </c>
      <c r="Z67" t="str">
        <f t="shared" si="10"/>
        <v>立得点表!3:13</v>
      </c>
      <c r="AA67" s="69" t="str">
        <f t="shared" si="11"/>
        <v>立得点表!17:27</v>
      </c>
      <c r="AB67" t="str">
        <f t="shared" si="12"/>
        <v>上得点表!3:13</v>
      </c>
      <c r="AC67" s="69" t="str">
        <f t="shared" si="13"/>
        <v>上得点表!17:27</v>
      </c>
      <c r="AD67" t="str">
        <f t="shared" si="14"/>
        <v>腕得点表!3:13</v>
      </c>
      <c r="AE67" s="69" t="str">
        <f t="shared" si="15"/>
        <v>腕得点表!17:27</v>
      </c>
      <c r="AF67" t="str">
        <f t="shared" si="16"/>
        <v>往得点表!3:13</v>
      </c>
      <c r="AG67" s="69" t="str">
        <f t="shared" si="17"/>
        <v>往得点表!17:27</v>
      </c>
      <c r="AH67" t="str">
        <f t="shared" si="18"/>
        <v>五得点表!3:13</v>
      </c>
      <c r="AI67" s="69" t="str">
        <f t="shared" si="19"/>
        <v>五得点表!17:27</v>
      </c>
      <c r="AJ67" t="b">
        <f t="shared" si="20"/>
        <v>0</v>
      </c>
    </row>
    <row r="68" spans="1:36" ht="18" customHeight="1">
      <c r="A68" s="20">
        <v>57</v>
      </c>
      <c r="B68" s="142"/>
      <c r="C68" s="143"/>
      <c r="D68" s="34"/>
      <c r="E68" s="34"/>
      <c r="F68" s="34"/>
      <c r="G68" s="34"/>
      <c r="H68" s="51"/>
      <c r="I68" s="52" t="str">
        <f t="shared" ca="1" si="21"/>
        <v/>
      </c>
      <c r="J68" s="51"/>
      <c r="K68" s="52" t="str">
        <f t="shared" ca="1" si="22"/>
        <v/>
      </c>
      <c r="L68" s="51"/>
      <c r="M68" s="52" t="str">
        <f t="shared" ca="1" si="23"/>
        <v/>
      </c>
      <c r="N68" s="51"/>
      <c r="O68" s="52" t="str">
        <f t="shared" ca="1" si="24"/>
        <v/>
      </c>
      <c r="P68" s="51"/>
      <c r="Q68" s="52" t="str">
        <f t="shared" ca="1" si="25"/>
        <v/>
      </c>
      <c r="R68" s="22" t="str">
        <f t="shared" si="26"/>
        <v/>
      </c>
      <c r="S68" s="22" t="str">
        <f t="shared" si="27"/>
        <v/>
      </c>
      <c r="T68" s="22" t="str">
        <f>IF(R68="","",IF(R68=5,INDEX(設定!$A$2:$G$8,MATCH(S68,設定!$A$2:$A$8,1),MATCH(U68,設定!$A$2:$G$2,1)),IF(AJ68,INDEX(設定!$A$11:$G$17,MATCH(S68,設定!$A$11:$A$17,1),MATCH(U68,設定!$A$11:$G$11,1)),"-----")))</f>
        <v/>
      </c>
      <c r="U68" s="23" t="str">
        <f t="shared" si="28"/>
        <v/>
      </c>
      <c r="V68" s="21" t="str">
        <f t="shared" si="29"/>
        <v/>
      </c>
      <c r="X68">
        <v>57</v>
      </c>
      <c r="Y68" t="str">
        <f t="shared" si="30"/>
        <v/>
      </c>
      <c r="Z68" t="str">
        <f t="shared" si="10"/>
        <v>立得点表!3:13</v>
      </c>
      <c r="AA68" s="69" t="str">
        <f t="shared" si="11"/>
        <v>立得点表!17:27</v>
      </c>
      <c r="AB68" t="str">
        <f t="shared" si="12"/>
        <v>上得点表!3:13</v>
      </c>
      <c r="AC68" s="69" t="str">
        <f t="shared" si="13"/>
        <v>上得点表!17:27</v>
      </c>
      <c r="AD68" t="str">
        <f t="shared" si="14"/>
        <v>腕得点表!3:13</v>
      </c>
      <c r="AE68" s="69" t="str">
        <f t="shared" si="15"/>
        <v>腕得点表!17:27</v>
      </c>
      <c r="AF68" t="str">
        <f t="shared" si="16"/>
        <v>往得点表!3:13</v>
      </c>
      <c r="AG68" s="69" t="str">
        <f t="shared" si="17"/>
        <v>往得点表!17:27</v>
      </c>
      <c r="AH68" t="str">
        <f t="shared" si="18"/>
        <v>五得点表!3:13</v>
      </c>
      <c r="AI68" s="69" t="str">
        <f t="shared" si="19"/>
        <v>五得点表!17:27</v>
      </c>
      <c r="AJ68" t="b">
        <f t="shared" si="20"/>
        <v>0</v>
      </c>
    </row>
    <row r="69" spans="1:36" ht="18" customHeight="1">
      <c r="A69" s="20">
        <v>58</v>
      </c>
      <c r="B69" s="142"/>
      <c r="C69" s="143"/>
      <c r="D69" s="34"/>
      <c r="E69" s="34"/>
      <c r="F69" s="34"/>
      <c r="G69" s="34"/>
      <c r="H69" s="51"/>
      <c r="I69" s="52" t="str">
        <f t="shared" ca="1" si="21"/>
        <v/>
      </c>
      <c r="J69" s="51"/>
      <c r="K69" s="52" t="str">
        <f t="shared" ca="1" si="22"/>
        <v/>
      </c>
      <c r="L69" s="51"/>
      <c r="M69" s="52" t="str">
        <f t="shared" ca="1" si="23"/>
        <v/>
      </c>
      <c r="N69" s="51"/>
      <c r="O69" s="52" t="str">
        <f t="shared" ca="1" si="24"/>
        <v/>
      </c>
      <c r="P69" s="51"/>
      <c r="Q69" s="52" t="str">
        <f t="shared" ca="1" si="25"/>
        <v/>
      </c>
      <c r="R69" s="22" t="str">
        <f t="shared" si="26"/>
        <v/>
      </c>
      <c r="S69" s="22" t="str">
        <f t="shared" si="27"/>
        <v/>
      </c>
      <c r="T69" s="22" t="str">
        <f>IF(R69="","",IF(R69=5,INDEX(設定!$A$2:$G$8,MATCH(S69,設定!$A$2:$A$8,1),MATCH(U69,設定!$A$2:$G$2,1)),IF(AJ69,INDEX(設定!$A$11:$G$17,MATCH(S69,設定!$A$11:$A$17,1),MATCH(U69,設定!$A$11:$G$11,1)),"-----")))</f>
        <v/>
      </c>
      <c r="U69" s="23" t="str">
        <f t="shared" si="28"/>
        <v/>
      </c>
      <c r="V69" s="21" t="str">
        <f t="shared" si="29"/>
        <v/>
      </c>
      <c r="X69">
        <v>58</v>
      </c>
      <c r="Y69" t="str">
        <f t="shared" si="30"/>
        <v/>
      </c>
      <c r="Z69" t="str">
        <f t="shared" si="10"/>
        <v>立得点表!3:13</v>
      </c>
      <c r="AA69" s="69" t="str">
        <f t="shared" si="11"/>
        <v>立得点表!17:27</v>
      </c>
      <c r="AB69" t="str">
        <f t="shared" si="12"/>
        <v>上得点表!3:13</v>
      </c>
      <c r="AC69" s="69" t="str">
        <f t="shared" si="13"/>
        <v>上得点表!17:27</v>
      </c>
      <c r="AD69" t="str">
        <f t="shared" si="14"/>
        <v>腕得点表!3:13</v>
      </c>
      <c r="AE69" s="69" t="str">
        <f t="shared" si="15"/>
        <v>腕得点表!17:27</v>
      </c>
      <c r="AF69" t="str">
        <f t="shared" si="16"/>
        <v>往得点表!3:13</v>
      </c>
      <c r="AG69" s="69" t="str">
        <f t="shared" si="17"/>
        <v>往得点表!17:27</v>
      </c>
      <c r="AH69" t="str">
        <f t="shared" si="18"/>
        <v>五得点表!3:13</v>
      </c>
      <c r="AI69" s="69" t="str">
        <f t="shared" si="19"/>
        <v>五得点表!17:27</v>
      </c>
      <c r="AJ69" t="b">
        <f t="shared" si="20"/>
        <v>0</v>
      </c>
    </row>
    <row r="70" spans="1:36" ht="18" customHeight="1">
      <c r="A70" s="20">
        <v>59</v>
      </c>
      <c r="B70" s="142"/>
      <c r="C70" s="143"/>
      <c r="D70" s="34"/>
      <c r="E70" s="34"/>
      <c r="F70" s="34"/>
      <c r="G70" s="34"/>
      <c r="H70" s="51"/>
      <c r="I70" s="52" t="str">
        <f t="shared" ca="1" si="21"/>
        <v/>
      </c>
      <c r="J70" s="51"/>
      <c r="K70" s="52" t="str">
        <f t="shared" ca="1" si="22"/>
        <v/>
      </c>
      <c r="L70" s="51"/>
      <c r="M70" s="52" t="str">
        <f t="shared" ca="1" si="23"/>
        <v/>
      </c>
      <c r="N70" s="51"/>
      <c r="O70" s="52" t="str">
        <f t="shared" ca="1" si="24"/>
        <v/>
      </c>
      <c r="P70" s="51"/>
      <c r="Q70" s="52" t="str">
        <f t="shared" ca="1" si="25"/>
        <v/>
      </c>
      <c r="R70" s="22" t="str">
        <f t="shared" si="26"/>
        <v/>
      </c>
      <c r="S70" s="22" t="str">
        <f t="shared" si="27"/>
        <v/>
      </c>
      <c r="T70" s="22" t="str">
        <f>IF(R70="","",IF(R70=5,INDEX(設定!$A$2:$G$8,MATCH(S70,設定!$A$2:$A$8,1),MATCH(U70,設定!$A$2:$G$2,1)),IF(AJ70,INDEX(設定!$A$11:$G$17,MATCH(S70,設定!$A$11:$A$17,1),MATCH(U70,設定!$A$11:$G$11,1)),"-----")))</f>
        <v/>
      </c>
      <c r="U70" s="23" t="str">
        <f t="shared" si="28"/>
        <v/>
      </c>
      <c r="V70" s="21" t="str">
        <f t="shared" si="29"/>
        <v/>
      </c>
      <c r="X70">
        <v>59</v>
      </c>
      <c r="Y70" t="str">
        <f t="shared" si="30"/>
        <v/>
      </c>
      <c r="Z70" t="str">
        <f t="shared" si="10"/>
        <v>立得点表!3:13</v>
      </c>
      <c r="AA70" s="69" t="str">
        <f t="shared" si="11"/>
        <v>立得点表!17:27</v>
      </c>
      <c r="AB70" t="str">
        <f t="shared" si="12"/>
        <v>上得点表!3:13</v>
      </c>
      <c r="AC70" s="69" t="str">
        <f t="shared" si="13"/>
        <v>上得点表!17:27</v>
      </c>
      <c r="AD70" t="str">
        <f t="shared" si="14"/>
        <v>腕得点表!3:13</v>
      </c>
      <c r="AE70" s="69" t="str">
        <f t="shared" si="15"/>
        <v>腕得点表!17:27</v>
      </c>
      <c r="AF70" t="str">
        <f t="shared" si="16"/>
        <v>往得点表!3:13</v>
      </c>
      <c r="AG70" s="69" t="str">
        <f t="shared" si="17"/>
        <v>往得点表!17:27</v>
      </c>
      <c r="AH70" t="str">
        <f t="shared" si="18"/>
        <v>五得点表!3:13</v>
      </c>
      <c r="AI70" s="69" t="str">
        <f t="shared" si="19"/>
        <v>五得点表!17:27</v>
      </c>
      <c r="AJ70" t="b">
        <f t="shared" si="20"/>
        <v>0</v>
      </c>
    </row>
    <row r="71" spans="1:36" ht="18" customHeight="1" thickBot="1">
      <c r="A71" s="28">
        <v>60</v>
      </c>
      <c r="B71" s="144"/>
      <c r="C71" s="145"/>
      <c r="D71" s="36"/>
      <c r="E71" s="36"/>
      <c r="F71" s="36"/>
      <c r="G71" s="36"/>
      <c r="H71" s="55"/>
      <c r="I71" s="56" t="str">
        <f t="shared" ca="1" si="21"/>
        <v/>
      </c>
      <c r="J71" s="55"/>
      <c r="K71" s="56" t="str">
        <f t="shared" ca="1" si="22"/>
        <v/>
      </c>
      <c r="L71" s="55"/>
      <c r="M71" s="56" t="str">
        <f t="shared" ca="1" si="23"/>
        <v/>
      </c>
      <c r="N71" s="55"/>
      <c r="O71" s="56" t="str">
        <f t="shared" ca="1" si="24"/>
        <v/>
      </c>
      <c r="P71" s="55"/>
      <c r="Q71" s="56" t="str">
        <f t="shared" ca="1" si="25"/>
        <v/>
      </c>
      <c r="R71" s="30" t="str">
        <f t="shared" si="26"/>
        <v/>
      </c>
      <c r="S71" s="30" t="str">
        <f t="shared" si="27"/>
        <v/>
      </c>
      <c r="T71" s="30" t="str">
        <f>IF(R71="","",IF(R71=5,INDEX(設定!$A$2:$G$8,MATCH(S71,設定!$A$2:$A$8,1),MATCH(U71,設定!$A$2:$G$2,1)),IF(AJ71,INDEX(設定!$A$11:$G$17,MATCH(S71,設定!$A$11:$A$17,1),MATCH(U71,設定!$A$11:$G$11,1)),"-----")))</f>
        <v/>
      </c>
      <c r="U71" s="31" t="str">
        <f t="shared" si="28"/>
        <v/>
      </c>
      <c r="V71" s="29" t="str">
        <f t="shared" si="29"/>
        <v/>
      </c>
      <c r="X71">
        <v>60</v>
      </c>
      <c r="Y71" t="str">
        <f t="shared" si="30"/>
        <v/>
      </c>
      <c r="Z71" t="str">
        <f t="shared" si="10"/>
        <v>立得点表!3:13</v>
      </c>
      <c r="AA71" s="69" t="str">
        <f t="shared" si="11"/>
        <v>立得点表!17:27</v>
      </c>
      <c r="AB71" t="str">
        <f t="shared" si="12"/>
        <v>上得点表!3:13</v>
      </c>
      <c r="AC71" s="69" t="str">
        <f t="shared" si="13"/>
        <v>上得点表!17:27</v>
      </c>
      <c r="AD71" t="str">
        <f t="shared" si="14"/>
        <v>腕得点表!3:13</v>
      </c>
      <c r="AE71" s="69" t="str">
        <f t="shared" si="15"/>
        <v>腕得点表!17:27</v>
      </c>
      <c r="AF71" t="str">
        <f t="shared" si="16"/>
        <v>往得点表!3:13</v>
      </c>
      <c r="AG71" s="69" t="str">
        <f t="shared" si="17"/>
        <v>往得点表!17:27</v>
      </c>
      <c r="AH71" t="str">
        <f t="shared" si="18"/>
        <v>五得点表!3:13</v>
      </c>
      <c r="AI71" s="69" t="str">
        <f t="shared" si="19"/>
        <v>五得点表!17:27</v>
      </c>
      <c r="AJ71" t="b">
        <f t="shared" si="20"/>
        <v>0</v>
      </c>
    </row>
    <row r="72" spans="1:36" ht="18" customHeight="1">
      <c r="A72" s="15">
        <v>61</v>
      </c>
      <c r="B72" s="146"/>
      <c r="C72" s="147"/>
      <c r="D72" s="37"/>
      <c r="E72" s="37"/>
      <c r="F72" s="37"/>
      <c r="G72" s="37"/>
      <c r="H72" s="57"/>
      <c r="I72" s="50" t="str">
        <f t="shared" ca="1" si="21"/>
        <v/>
      </c>
      <c r="J72" s="57"/>
      <c r="K72" s="50" t="str">
        <f t="shared" ca="1" si="22"/>
        <v/>
      </c>
      <c r="L72" s="57"/>
      <c r="M72" s="50" t="str">
        <f t="shared" ca="1" si="23"/>
        <v/>
      </c>
      <c r="N72" s="57"/>
      <c r="O72" s="50" t="str">
        <f t="shared" ca="1" si="24"/>
        <v/>
      </c>
      <c r="P72" s="57"/>
      <c r="Q72" s="50" t="str">
        <f t="shared" ca="1" si="25"/>
        <v/>
      </c>
      <c r="R72" s="17" t="str">
        <f t="shared" si="26"/>
        <v/>
      </c>
      <c r="S72" s="17" t="str">
        <f t="shared" si="27"/>
        <v/>
      </c>
      <c r="T72" s="17" t="str">
        <f>IF(R72="","",IF(R72=5,INDEX(設定!$A$2:$G$8,MATCH(S72,設定!$A$2:$A$8,1),MATCH(U72,設定!$A$2:$G$2,1)),IF(AJ72,INDEX(設定!$A$11:$G$17,MATCH(S72,設定!$A$11:$A$17,1),MATCH(U72,設定!$A$11:$G$11,1)),"-----")))</f>
        <v/>
      </c>
      <c r="U72" s="18" t="str">
        <f t="shared" si="28"/>
        <v/>
      </c>
      <c r="V72" s="19" t="str">
        <f t="shared" si="29"/>
        <v/>
      </c>
      <c r="X72">
        <v>61</v>
      </c>
      <c r="Y72" t="str">
        <f t="shared" si="30"/>
        <v/>
      </c>
      <c r="Z72" t="str">
        <f t="shared" si="10"/>
        <v>立得点表!3:13</v>
      </c>
      <c r="AA72" s="69" t="str">
        <f t="shared" si="11"/>
        <v>立得点表!17:27</v>
      </c>
      <c r="AB72" t="str">
        <f t="shared" si="12"/>
        <v>上得点表!3:13</v>
      </c>
      <c r="AC72" s="69" t="str">
        <f t="shared" si="13"/>
        <v>上得点表!17:27</v>
      </c>
      <c r="AD72" t="str">
        <f t="shared" si="14"/>
        <v>腕得点表!3:13</v>
      </c>
      <c r="AE72" s="69" t="str">
        <f t="shared" si="15"/>
        <v>腕得点表!17:27</v>
      </c>
      <c r="AF72" t="str">
        <f t="shared" si="16"/>
        <v>往得点表!3:13</v>
      </c>
      <c r="AG72" s="69" t="str">
        <f t="shared" si="17"/>
        <v>往得点表!17:27</v>
      </c>
      <c r="AH72" t="str">
        <f t="shared" si="18"/>
        <v>五得点表!3:13</v>
      </c>
      <c r="AI72" s="69" t="str">
        <f t="shared" si="19"/>
        <v>五得点表!17:27</v>
      </c>
      <c r="AJ72" t="b">
        <f t="shared" si="20"/>
        <v>0</v>
      </c>
    </row>
    <row r="73" spans="1:36" ht="18" customHeight="1">
      <c r="A73" s="20">
        <v>62</v>
      </c>
      <c r="B73" s="142"/>
      <c r="C73" s="143"/>
      <c r="D73" s="34"/>
      <c r="E73" s="34"/>
      <c r="F73" s="34"/>
      <c r="G73" s="34"/>
      <c r="H73" s="51"/>
      <c r="I73" s="52" t="str">
        <f t="shared" ca="1" si="21"/>
        <v/>
      </c>
      <c r="J73" s="51"/>
      <c r="K73" s="52" t="str">
        <f t="shared" ca="1" si="22"/>
        <v/>
      </c>
      <c r="L73" s="51"/>
      <c r="M73" s="52" t="str">
        <f t="shared" ca="1" si="23"/>
        <v/>
      </c>
      <c r="N73" s="51"/>
      <c r="O73" s="52" t="str">
        <f t="shared" ca="1" si="24"/>
        <v/>
      </c>
      <c r="P73" s="51"/>
      <c r="Q73" s="52" t="str">
        <f t="shared" ca="1" si="25"/>
        <v/>
      </c>
      <c r="R73" s="22" t="str">
        <f t="shared" si="26"/>
        <v/>
      </c>
      <c r="S73" s="22" t="str">
        <f t="shared" si="27"/>
        <v/>
      </c>
      <c r="T73" s="22" t="str">
        <f>IF(R73="","",IF(R73=5,INDEX(設定!$A$2:$G$8,MATCH(S73,設定!$A$2:$A$8,1),MATCH(U73,設定!$A$2:$G$2,1)),IF(AJ73,INDEX(設定!$A$11:$G$17,MATCH(S73,設定!$A$11:$A$17,1),MATCH(U73,設定!$A$11:$G$11,1)),"-----")))</f>
        <v/>
      </c>
      <c r="U73" s="23" t="str">
        <f t="shared" si="28"/>
        <v/>
      </c>
      <c r="V73" s="21" t="str">
        <f t="shared" si="29"/>
        <v/>
      </c>
      <c r="X73">
        <v>62</v>
      </c>
      <c r="Y73" t="str">
        <f t="shared" si="30"/>
        <v/>
      </c>
      <c r="Z73" t="str">
        <f t="shared" si="10"/>
        <v>立得点表!3:13</v>
      </c>
      <c r="AA73" s="69" t="str">
        <f t="shared" si="11"/>
        <v>立得点表!17:27</v>
      </c>
      <c r="AB73" t="str">
        <f t="shared" si="12"/>
        <v>上得点表!3:13</v>
      </c>
      <c r="AC73" s="69" t="str">
        <f t="shared" si="13"/>
        <v>上得点表!17:27</v>
      </c>
      <c r="AD73" t="str">
        <f t="shared" si="14"/>
        <v>腕得点表!3:13</v>
      </c>
      <c r="AE73" s="69" t="str">
        <f t="shared" si="15"/>
        <v>腕得点表!17:27</v>
      </c>
      <c r="AF73" t="str">
        <f t="shared" si="16"/>
        <v>往得点表!3:13</v>
      </c>
      <c r="AG73" s="69" t="str">
        <f t="shared" si="17"/>
        <v>往得点表!17:27</v>
      </c>
      <c r="AH73" t="str">
        <f t="shared" si="18"/>
        <v>五得点表!3:13</v>
      </c>
      <c r="AI73" s="69" t="str">
        <f t="shared" si="19"/>
        <v>五得点表!17:27</v>
      </c>
      <c r="AJ73" t="b">
        <f t="shared" si="20"/>
        <v>0</v>
      </c>
    </row>
    <row r="74" spans="1:36" ht="18" customHeight="1">
      <c r="A74" s="20">
        <v>63</v>
      </c>
      <c r="B74" s="142"/>
      <c r="C74" s="143"/>
      <c r="D74" s="34"/>
      <c r="E74" s="34"/>
      <c r="F74" s="34"/>
      <c r="G74" s="34"/>
      <c r="H74" s="51"/>
      <c r="I74" s="52" t="str">
        <f t="shared" ca="1" si="21"/>
        <v/>
      </c>
      <c r="J74" s="51"/>
      <c r="K74" s="52" t="str">
        <f t="shared" ca="1" si="22"/>
        <v/>
      </c>
      <c r="L74" s="51"/>
      <c r="M74" s="52" t="str">
        <f t="shared" ca="1" si="23"/>
        <v/>
      </c>
      <c r="N74" s="51"/>
      <c r="O74" s="52" t="str">
        <f t="shared" ca="1" si="24"/>
        <v/>
      </c>
      <c r="P74" s="51"/>
      <c r="Q74" s="52" t="str">
        <f t="shared" ca="1" si="25"/>
        <v/>
      </c>
      <c r="R74" s="22" t="str">
        <f t="shared" si="26"/>
        <v/>
      </c>
      <c r="S74" s="22" t="str">
        <f t="shared" si="27"/>
        <v/>
      </c>
      <c r="T74" s="22" t="str">
        <f>IF(R74="","",IF(R74=5,INDEX(設定!$A$2:$G$8,MATCH(S74,設定!$A$2:$A$8,1),MATCH(U74,設定!$A$2:$G$2,1)),IF(AJ74,INDEX(設定!$A$11:$G$17,MATCH(S74,設定!$A$11:$A$17,1),MATCH(U74,設定!$A$11:$G$11,1)),"-----")))</f>
        <v/>
      </c>
      <c r="U74" s="23" t="str">
        <f t="shared" si="28"/>
        <v/>
      </c>
      <c r="V74" s="21" t="str">
        <f t="shared" si="29"/>
        <v/>
      </c>
      <c r="X74">
        <v>63</v>
      </c>
      <c r="Y74" t="str">
        <f t="shared" si="30"/>
        <v/>
      </c>
      <c r="Z74" t="str">
        <f t="shared" si="10"/>
        <v>立得点表!3:13</v>
      </c>
      <c r="AA74" s="69" t="str">
        <f t="shared" si="11"/>
        <v>立得点表!17:27</v>
      </c>
      <c r="AB74" t="str">
        <f t="shared" si="12"/>
        <v>上得点表!3:13</v>
      </c>
      <c r="AC74" s="69" t="str">
        <f t="shared" si="13"/>
        <v>上得点表!17:27</v>
      </c>
      <c r="AD74" t="str">
        <f t="shared" si="14"/>
        <v>腕得点表!3:13</v>
      </c>
      <c r="AE74" s="69" t="str">
        <f t="shared" si="15"/>
        <v>腕得点表!17:27</v>
      </c>
      <c r="AF74" t="str">
        <f t="shared" si="16"/>
        <v>往得点表!3:13</v>
      </c>
      <c r="AG74" s="69" t="str">
        <f t="shared" si="17"/>
        <v>往得点表!17:27</v>
      </c>
      <c r="AH74" t="str">
        <f t="shared" si="18"/>
        <v>五得点表!3:13</v>
      </c>
      <c r="AI74" s="69" t="str">
        <f t="shared" si="19"/>
        <v>五得点表!17:27</v>
      </c>
      <c r="AJ74" t="b">
        <f t="shared" si="20"/>
        <v>0</v>
      </c>
    </row>
    <row r="75" spans="1:36" ht="18" customHeight="1">
      <c r="A75" s="20">
        <v>64</v>
      </c>
      <c r="B75" s="142"/>
      <c r="C75" s="143"/>
      <c r="D75" s="34"/>
      <c r="E75" s="34"/>
      <c r="F75" s="34"/>
      <c r="G75" s="34"/>
      <c r="H75" s="51"/>
      <c r="I75" s="52" t="str">
        <f t="shared" ca="1" si="21"/>
        <v/>
      </c>
      <c r="J75" s="51"/>
      <c r="K75" s="52" t="str">
        <f t="shared" ca="1" si="22"/>
        <v/>
      </c>
      <c r="L75" s="51"/>
      <c r="M75" s="52" t="str">
        <f t="shared" ca="1" si="23"/>
        <v/>
      </c>
      <c r="N75" s="51"/>
      <c r="O75" s="52" t="str">
        <f t="shared" ca="1" si="24"/>
        <v/>
      </c>
      <c r="P75" s="51"/>
      <c r="Q75" s="52" t="str">
        <f t="shared" ca="1" si="25"/>
        <v/>
      </c>
      <c r="R75" s="22" t="str">
        <f t="shared" si="26"/>
        <v/>
      </c>
      <c r="S75" s="22" t="str">
        <f t="shared" si="27"/>
        <v/>
      </c>
      <c r="T75" s="22" t="str">
        <f>IF(R75="","",IF(R75=5,INDEX(設定!$A$2:$G$8,MATCH(S75,設定!$A$2:$A$8,1),MATCH(U75,設定!$A$2:$G$2,1)),IF(AJ75,INDEX(設定!$A$11:$G$17,MATCH(S75,設定!$A$11:$A$17,1),MATCH(U75,設定!$A$11:$G$11,1)),"-----")))</f>
        <v/>
      </c>
      <c r="U75" s="23" t="str">
        <f t="shared" si="28"/>
        <v/>
      </c>
      <c r="V75" s="21" t="str">
        <f t="shared" si="29"/>
        <v/>
      </c>
      <c r="X75">
        <v>64</v>
      </c>
      <c r="Y75" t="str">
        <f t="shared" si="30"/>
        <v/>
      </c>
      <c r="Z75" t="str">
        <f t="shared" si="10"/>
        <v>立得点表!3:13</v>
      </c>
      <c r="AA75" s="69" t="str">
        <f t="shared" si="11"/>
        <v>立得点表!17:27</v>
      </c>
      <c r="AB75" t="str">
        <f t="shared" si="12"/>
        <v>上得点表!3:13</v>
      </c>
      <c r="AC75" s="69" t="str">
        <f t="shared" si="13"/>
        <v>上得点表!17:27</v>
      </c>
      <c r="AD75" t="str">
        <f t="shared" si="14"/>
        <v>腕得点表!3:13</v>
      </c>
      <c r="AE75" s="69" t="str">
        <f t="shared" si="15"/>
        <v>腕得点表!17:27</v>
      </c>
      <c r="AF75" t="str">
        <f t="shared" si="16"/>
        <v>往得点表!3:13</v>
      </c>
      <c r="AG75" s="69" t="str">
        <f t="shared" si="17"/>
        <v>往得点表!17:27</v>
      </c>
      <c r="AH75" t="str">
        <f t="shared" si="18"/>
        <v>五得点表!3:13</v>
      </c>
      <c r="AI75" s="69" t="str">
        <f t="shared" si="19"/>
        <v>五得点表!17:27</v>
      </c>
      <c r="AJ75" t="b">
        <f t="shared" si="20"/>
        <v>0</v>
      </c>
    </row>
    <row r="76" spans="1:36" ht="18" customHeight="1">
      <c r="A76" s="24">
        <v>65</v>
      </c>
      <c r="B76" s="138"/>
      <c r="C76" s="139"/>
      <c r="D76" s="35"/>
      <c r="E76" s="35"/>
      <c r="F76" s="35"/>
      <c r="G76" s="35"/>
      <c r="H76" s="53"/>
      <c r="I76" s="54" t="str">
        <f t="shared" ca="1" si="21"/>
        <v/>
      </c>
      <c r="J76" s="53"/>
      <c r="K76" s="54" t="str">
        <f t="shared" ca="1" si="22"/>
        <v/>
      </c>
      <c r="L76" s="53"/>
      <c r="M76" s="54" t="str">
        <f t="shared" ca="1" si="23"/>
        <v/>
      </c>
      <c r="N76" s="53"/>
      <c r="O76" s="54" t="str">
        <f t="shared" ca="1" si="24"/>
        <v/>
      </c>
      <c r="P76" s="53"/>
      <c r="Q76" s="54" t="str">
        <f t="shared" ca="1" si="25"/>
        <v/>
      </c>
      <c r="R76" s="26" t="str">
        <f t="shared" ref="R76:R111" si="31">IF(B76="","",COUNT(H76,J76,L76,N76,P76))</f>
        <v/>
      </c>
      <c r="S76" s="26" t="str">
        <f t="shared" ref="S76:S111" si="32">IF(B76="","",SUM(I76,K76,M76,O76,Q76))</f>
        <v/>
      </c>
      <c r="T76" s="26" t="str">
        <f>IF(R76="","",IF(R76=5,INDEX(設定!$A$2:$G$8,MATCH(S76,設定!$A$2:$A$8,1),MATCH(U76,設定!$A$2:$G$2,1)),IF(AJ76,INDEX(設定!$A$11:$G$17,MATCH(S76,設定!$A$11:$A$17,1),MATCH(U76,設定!$A$11:$G$11,1)),"-----")))</f>
        <v/>
      </c>
      <c r="U76" s="27" t="str">
        <f t="shared" ref="U76:U111" si="33">IF(B76="","",MIN(I76,K76,M76,O76,Q76))</f>
        <v/>
      </c>
      <c r="V76" s="25" t="str">
        <f t="shared" ref="V76:V111" si="34">IF(B76="","",MAX(I76,K76,M76,O76,Q76))</f>
        <v/>
      </c>
      <c r="X76">
        <v>65</v>
      </c>
      <c r="Y76" t="str">
        <f t="shared" ref="Y76:Y111" si="35">IF(E76="","",VLOOKUP(E76,年齢変換表,2))</f>
        <v/>
      </c>
      <c r="Z76" t="str">
        <f t="shared" si="10"/>
        <v>立得点表!3:13</v>
      </c>
      <c r="AA76" s="69" t="str">
        <f t="shared" si="11"/>
        <v>立得点表!17:27</v>
      </c>
      <c r="AB76" t="str">
        <f t="shared" si="12"/>
        <v>上得点表!3:13</v>
      </c>
      <c r="AC76" s="69" t="str">
        <f t="shared" si="13"/>
        <v>上得点表!17:27</v>
      </c>
      <c r="AD76" t="str">
        <f t="shared" si="14"/>
        <v>腕得点表!3:13</v>
      </c>
      <c r="AE76" s="69" t="str">
        <f t="shared" si="15"/>
        <v>腕得点表!17:27</v>
      </c>
      <c r="AF76" t="str">
        <f t="shared" si="16"/>
        <v>往得点表!3:13</v>
      </c>
      <c r="AG76" s="69" t="str">
        <f t="shared" si="17"/>
        <v>往得点表!17:27</v>
      </c>
      <c r="AH76" t="str">
        <f t="shared" si="18"/>
        <v>五得点表!3:13</v>
      </c>
      <c r="AI76" s="69" t="str">
        <f t="shared" si="19"/>
        <v>五得点表!17:27</v>
      </c>
      <c r="AJ76" t="b">
        <f t="shared" si="20"/>
        <v>0</v>
      </c>
    </row>
    <row r="77" spans="1:36" ht="18" customHeight="1">
      <c r="A77" s="14">
        <v>66</v>
      </c>
      <c r="B77" s="140"/>
      <c r="C77" s="141"/>
      <c r="D77" s="33"/>
      <c r="E77" s="33"/>
      <c r="F77" s="33"/>
      <c r="G77" s="33"/>
      <c r="H77" s="49"/>
      <c r="I77" s="50" t="str">
        <f t="shared" ref="I77:I111" ca="1" si="36">IF(B77="","",IF(H77="","",CHOOSE(MATCH($H77,IF($D77="男",INDIRECT(Z77),INDIRECT(AA77)),1),0,1,2,3,4,5,6,7,8,9,10)))</f>
        <v/>
      </c>
      <c r="J77" s="49"/>
      <c r="K77" s="50" t="str">
        <f t="shared" ref="K77:K111" ca="1" si="37">IF(B77="","",IF(J77="","",CHOOSE(MATCH(J77,IF($D77="男",INDIRECT(AB77),INDIRECT(AC77)),1),0,1,2,3,4,5,6,7,8,9,10)))</f>
        <v/>
      </c>
      <c r="L77" s="49"/>
      <c r="M77" s="50" t="str">
        <f t="shared" ref="M77:M111" ca="1" si="38">IF(B77="","",IF(L77="","",CHOOSE(MATCH(L77,IF($D77="男",INDIRECT(AD77),INDIRECT(AE77)),1),0,1,2,3,4,5,6,7,8,9,10)))</f>
        <v/>
      </c>
      <c r="N77" s="49"/>
      <c r="O77" s="50" t="str">
        <f t="shared" ref="O77:O111" ca="1" si="39">IF(B77="","",IF(N77="","",CHOOSE(MATCH(N77,IF($D77="男",INDIRECT(AF77),INDIRECT(AG77)),1),0,1,2,3,4,5,6,7,8,9,10)))</f>
        <v/>
      </c>
      <c r="P77" s="49"/>
      <c r="Q77" s="50" t="str">
        <f t="shared" ref="Q77:Q111" ca="1" si="40">IF(B77="","",IF(P77="","",CHOOSE(MATCH(P77,IF($D77="男",INDIRECT(AH77),INDIRECT(AI77)),1),0,1,2,3,4,5,6,7,8,9,10)))</f>
        <v/>
      </c>
      <c r="R77" s="17" t="str">
        <f t="shared" si="31"/>
        <v/>
      </c>
      <c r="S77" s="17" t="str">
        <f t="shared" si="32"/>
        <v/>
      </c>
      <c r="T77" s="17" t="str">
        <f>IF(R77="","",IF(R77=5,INDEX(設定!$A$2:$G$8,MATCH(S77,設定!$A$2:$A$8,1),MATCH(U77,設定!$A$2:$G$2,1)),IF(AJ77,INDEX(設定!$A$11:$G$17,MATCH(S77,設定!$A$11:$A$17,1),MATCH(U77,設定!$A$11:$G$11,1)),"-----")))</f>
        <v/>
      </c>
      <c r="U77" s="18" t="str">
        <f t="shared" si="33"/>
        <v/>
      </c>
      <c r="V77" s="19" t="str">
        <f t="shared" si="34"/>
        <v/>
      </c>
      <c r="X77">
        <v>66</v>
      </c>
      <c r="Y77" t="str">
        <f t="shared" si="35"/>
        <v/>
      </c>
      <c r="Z77" t="str">
        <f t="shared" ref="Z77:Z111" si="41">"立得点表!"&amp;$Y77&amp;"3:"&amp;$Y77&amp;"13"</f>
        <v>立得点表!3:13</v>
      </c>
      <c r="AA77" s="69" t="str">
        <f t="shared" ref="AA77:AA111" si="42">"立得点表!"&amp;$Y77&amp;"17:"&amp;$Y77&amp;"27"</f>
        <v>立得点表!17:27</v>
      </c>
      <c r="AB77" t="str">
        <f t="shared" ref="AB77:AB111" si="43">"上得点表!"&amp;$Y77&amp;"3:"&amp;$Y77&amp;"13"</f>
        <v>上得点表!3:13</v>
      </c>
      <c r="AC77" s="69" t="str">
        <f t="shared" ref="AC77:AC111" si="44">"上得点表!"&amp;$Y77&amp;"17:"&amp;$Y77&amp;"27"</f>
        <v>上得点表!17:27</v>
      </c>
      <c r="AD77" t="str">
        <f t="shared" ref="AD77:AD111" si="45">"腕得点表!"&amp;$Y77&amp;"3:"&amp;$Y77&amp;"13"</f>
        <v>腕得点表!3:13</v>
      </c>
      <c r="AE77" s="69" t="str">
        <f t="shared" ref="AE77:AE111" si="46">"腕得点表!"&amp;$Y77&amp;"17:"&amp;$Y77&amp;"27"</f>
        <v>腕得点表!17:27</v>
      </c>
      <c r="AF77" t="str">
        <f t="shared" ref="AF77:AF111" si="47">"往得点表!"&amp;$Y77&amp;"3:"&amp;$Y77&amp;"13"</f>
        <v>往得点表!3:13</v>
      </c>
      <c r="AG77" s="69" t="str">
        <f t="shared" ref="AG77:AG111" si="48">"往得点表!"&amp;$Y77&amp;"17:"&amp;$Y77&amp;"27"</f>
        <v>往得点表!17:27</v>
      </c>
      <c r="AH77" t="str">
        <f t="shared" ref="AH77:AH111" si="49">"五得点表!"&amp;$Y77&amp;"3:"&amp;$Y77&amp;"13"</f>
        <v>五得点表!3:13</v>
      </c>
      <c r="AI77" s="69" t="str">
        <f t="shared" ref="AI77:AI111" si="50">"五得点表!"&amp;$Y77&amp;"17:"&amp;$Y77&amp;"27"</f>
        <v>五得点表!17:27</v>
      </c>
      <c r="AJ77" t="b">
        <f t="shared" ref="AJ77:AJ111" si="51">OR(AND(E77&lt;=7,E77&lt;&gt;""),AND(E77&gt;=50,E77=""))</f>
        <v>0</v>
      </c>
    </row>
    <row r="78" spans="1:36" ht="18" customHeight="1">
      <c r="A78" s="20">
        <v>67</v>
      </c>
      <c r="B78" s="142"/>
      <c r="C78" s="143"/>
      <c r="D78" s="34"/>
      <c r="E78" s="34"/>
      <c r="F78" s="34"/>
      <c r="G78" s="34"/>
      <c r="H78" s="51"/>
      <c r="I78" s="52" t="str">
        <f t="shared" ca="1" si="36"/>
        <v/>
      </c>
      <c r="J78" s="51"/>
      <c r="K78" s="52" t="str">
        <f t="shared" ca="1" si="37"/>
        <v/>
      </c>
      <c r="L78" s="51"/>
      <c r="M78" s="52" t="str">
        <f t="shared" ca="1" si="38"/>
        <v/>
      </c>
      <c r="N78" s="51"/>
      <c r="O78" s="52" t="str">
        <f t="shared" ca="1" si="39"/>
        <v/>
      </c>
      <c r="P78" s="51"/>
      <c r="Q78" s="52" t="str">
        <f t="shared" ca="1" si="40"/>
        <v/>
      </c>
      <c r="R78" s="22" t="str">
        <f t="shared" si="31"/>
        <v/>
      </c>
      <c r="S78" s="22" t="str">
        <f t="shared" si="32"/>
        <v/>
      </c>
      <c r="T78" s="22" t="str">
        <f>IF(R78="","",IF(R78=5,INDEX(設定!$A$2:$G$8,MATCH(S78,設定!$A$2:$A$8,1),MATCH(U78,設定!$A$2:$G$2,1)),IF(AJ78,INDEX(設定!$A$11:$G$17,MATCH(S78,設定!$A$11:$A$17,1),MATCH(U78,設定!$A$11:$G$11,1)),"-----")))</f>
        <v/>
      </c>
      <c r="U78" s="23" t="str">
        <f t="shared" si="33"/>
        <v/>
      </c>
      <c r="V78" s="21" t="str">
        <f t="shared" si="34"/>
        <v/>
      </c>
      <c r="X78">
        <v>67</v>
      </c>
      <c r="Y78" t="str">
        <f t="shared" si="35"/>
        <v/>
      </c>
      <c r="Z78" t="str">
        <f t="shared" si="41"/>
        <v>立得点表!3:13</v>
      </c>
      <c r="AA78" s="69" t="str">
        <f t="shared" si="42"/>
        <v>立得点表!17:27</v>
      </c>
      <c r="AB78" t="str">
        <f t="shared" si="43"/>
        <v>上得点表!3:13</v>
      </c>
      <c r="AC78" s="69" t="str">
        <f t="shared" si="44"/>
        <v>上得点表!17:27</v>
      </c>
      <c r="AD78" t="str">
        <f t="shared" si="45"/>
        <v>腕得点表!3:13</v>
      </c>
      <c r="AE78" s="69" t="str">
        <f t="shared" si="46"/>
        <v>腕得点表!17:27</v>
      </c>
      <c r="AF78" t="str">
        <f t="shared" si="47"/>
        <v>往得点表!3:13</v>
      </c>
      <c r="AG78" s="69" t="str">
        <f t="shared" si="48"/>
        <v>往得点表!17:27</v>
      </c>
      <c r="AH78" t="str">
        <f t="shared" si="49"/>
        <v>五得点表!3:13</v>
      </c>
      <c r="AI78" s="69" t="str">
        <f t="shared" si="50"/>
        <v>五得点表!17:27</v>
      </c>
      <c r="AJ78" t="b">
        <f t="shared" si="51"/>
        <v>0</v>
      </c>
    </row>
    <row r="79" spans="1:36" ht="18" customHeight="1">
      <c r="A79" s="20">
        <v>68</v>
      </c>
      <c r="B79" s="142"/>
      <c r="C79" s="143"/>
      <c r="D79" s="34"/>
      <c r="E79" s="34"/>
      <c r="F79" s="34"/>
      <c r="G79" s="34"/>
      <c r="H79" s="51"/>
      <c r="I79" s="52" t="str">
        <f t="shared" ca="1" si="36"/>
        <v/>
      </c>
      <c r="J79" s="51"/>
      <c r="K79" s="52" t="str">
        <f t="shared" ca="1" si="37"/>
        <v/>
      </c>
      <c r="L79" s="51"/>
      <c r="M79" s="52" t="str">
        <f t="shared" ca="1" si="38"/>
        <v/>
      </c>
      <c r="N79" s="51"/>
      <c r="O79" s="52" t="str">
        <f t="shared" ca="1" si="39"/>
        <v/>
      </c>
      <c r="P79" s="51"/>
      <c r="Q79" s="52" t="str">
        <f t="shared" ca="1" si="40"/>
        <v/>
      </c>
      <c r="R79" s="22" t="str">
        <f t="shared" si="31"/>
        <v/>
      </c>
      <c r="S79" s="22" t="str">
        <f t="shared" si="32"/>
        <v/>
      </c>
      <c r="T79" s="22" t="str">
        <f>IF(R79="","",IF(R79=5,INDEX(設定!$A$2:$G$8,MATCH(S79,設定!$A$2:$A$8,1),MATCH(U79,設定!$A$2:$G$2,1)),IF(AJ79,INDEX(設定!$A$11:$G$17,MATCH(S79,設定!$A$11:$A$17,1),MATCH(U79,設定!$A$11:$G$11,1)),"-----")))</f>
        <v/>
      </c>
      <c r="U79" s="23" t="str">
        <f t="shared" si="33"/>
        <v/>
      </c>
      <c r="V79" s="21" t="str">
        <f t="shared" si="34"/>
        <v/>
      </c>
      <c r="X79">
        <v>68</v>
      </c>
      <c r="Y79" t="str">
        <f t="shared" si="35"/>
        <v/>
      </c>
      <c r="Z79" t="str">
        <f t="shared" si="41"/>
        <v>立得点表!3:13</v>
      </c>
      <c r="AA79" s="69" t="str">
        <f t="shared" si="42"/>
        <v>立得点表!17:27</v>
      </c>
      <c r="AB79" t="str">
        <f t="shared" si="43"/>
        <v>上得点表!3:13</v>
      </c>
      <c r="AC79" s="69" t="str">
        <f t="shared" si="44"/>
        <v>上得点表!17:27</v>
      </c>
      <c r="AD79" t="str">
        <f t="shared" si="45"/>
        <v>腕得点表!3:13</v>
      </c>
      <c r="AE79" s="69" t="str">
        <f t="shared" si="46"/>
        <v>腕得点表!17:27</v>
      </c>
      <c r="AF79" t="str">
        <f t="shared" si="47"/>
        <v>往得点表!3:13</v>
      </c>
      <c r="AG79" s="69" t="str">
        <f t="shared" si="48"/>
        <v>往得点表!17:27</v>
      </c>
      <c r="AH79" t="str">
        <f t="shared" si="49"/>
        <v>五得点表!3:13</v>
      </c>
      <c r="AI79" s="69" t="str">
        <f t="shared" si="50"/>
        <v>五得点表!17:27</v>
      </c>
      <c r="AJ79" t="b">
        <f t="shared" si="51"/>
        <v>0</v>
      </c>
    </row>
    <row r="80" spans="1:36" ht="18" customHeight="1">
      <c r="A80" s="20">
        <v>69</v>
      </c>
      <c r="B80" s="142"/>
      <c r="C80" s="143"/>
      <c r="D80" s="34"/>
      <c r="E80" s="34"/>
      <c r="F80" s="34"/>
      <c r="G80" s="34"/>
      <c r="H80" s="51"/>
      <c r="I80" s="52" t="str">
        <f t="shared" ca="1" si="36"/>
        <v/>
      </c>
      <c r="J80" s="51"/>
      <c r="K80" s="52" t="str">
        <f t="shared" ca="1" si="37"/>
        <v/>
      </c>
      <c r="L80" s="51"/>
      <c r="M80" s="52" t="str">
        <f t="shared" ca="1" si="38"/>
        <v/>
      </c>
      <c r="N80" s="51"/>
      <c r="O80" s="52" t="str">
        <f t="shared" ca="1" si="39"/>
        <v/>
      </c>
      <c r="P80" s="51"/>
      <c r="Q80" s="52" t="str">
        <f t="shared" ca="1" si="40"/>
        <v/>
      </c>
      <c r="R80" s="22" t="str">
        <f t="shared" si="31"/>
        <v/>
      </c>
      <c r="S80" s="22" t="str">
        <f t="shared" si="32"/>
        <v/>
      </c>
      <c r="T80" s="22" t="str">
        <f>IF(R80="","",IF(R80=5,INDEX(設定!$A$2:$G$8,MATCH(S80,設定!$A$2:$A$8,1),MATCH(U80,設定!$A$2:$G$2,1)),IF(AJ80,INDEX(設定!$A$11:$G$17,MATCH(S80,設定!$A$11:$A$17,1),MATCH(U80,設定!$A$11:$G$11,1)),"-----")))</f>
        <v/>
      </c>
      <c r="U80" s="23" t="str">
        <f t="shared" si="33"/>
        <v/>
      </c>
      <c r="V80" s="21" t="str">
        <f t="shared" si="34"/>
        <v/>
      </c>
      <c r="X80">
        <v>69</v>
      </c>
      <c r="Y80" t="str">
        <f t="shared" si="35"/>
        <v/>
      </c>
      <c r="Z80" t="str">
        <f t="shared" si="41"/>
        <v>立得点表!3:13</v>
      </c>
      <c r="AA80" s="69" t="str">
        <f t="shared" si="42"/>
        <v>立得点表!17:27</v>
      </c>
      <c r="AB80" t="str">
        <f t="shared" si="43"/>
        <v>上得点表!3:13</v>
      </c>
      <c r="AC80" s="69" t="str">
        <f t="shared" si="44"/>
        <v>上得点表!17:27</v>
      </c>
      <c r="AD80" t="str">
        <f t="shared" si="45"/>
        <v>腕得点表!3:13</v>
      </c>
      <c r="AE80" s="69" t="str">
        <f t="shared" si="46"/>
        <v>腕得点表!17:27</v>
      </c>
      <c r="AF80" t="str">
        <f t="shared" si="47"/>
        <v>往得点表!3:13</v>
      </c>
      <c r="AG80" s="69" t="str">
        <f t="shared" si="48"/>
        <v>往得点表!17:27</v>
      </c>
      <c r="AH80" t="str">
        <f t="shared" si="49"/>
        <v>五得点表!3:13</v>
      </c>
      <c r="AI80" s="69" t="str">
        <f t="shared" si="50"/>
        <v>五得点表!17:27</v>
      </c>
      <c r="AJ80" t="b">
        <f t="shared" si="51"/>
        <v>0</v>
      </c>
    </row>
    <row r="81" spans="1:36" ht="18" customHeight="1">
      <c r="A81" s="24">
        <v>70</v>
      </c>
      <c r="B81" s="138"/>
      <c r="C81" s="139"/>
      <c r="D81" s="35"/>
      <c r="E81" s="35"/>
      <c r="F81" s="35"/>
      <c r="G81" s="35"/>
      <c r="H81" s="53"/>
      <c r="I81" s="54" t="str">
        <f t="shared" ca="1" si="36"/>
        <v/>
      </c>
      <c r="J81" s="53"/>
      <c r="K81" s="54" t="str">
        <f t="shared" ca="1" si="37"/>
        <v/>
      </c>
      <c r="L81" s="53"/>
      <c r="M81" s="54" t="str">
        <f t="shared" ca="1" si="38"/>
        <v/>
      </c>
      <c r="N81" s="53"/>
      <c r="O81" s="54" t="str">
        <f t="shared" ca="1" si="39"/>
        <v/>
      </c>
      <c r="P81" s="53"/>
      <c r="Q81" s="54" t="str">
        <f t="shared" ca="1" si="40"/>
        <v/>
      </c>
      <c r="R81" s="26" t="str">
        <f t="shared" si="31"/>
        <v/>
      </c>
      <c r="S81" s="26" t="str">
        <f t="shared" si="32"/>
        <v/>
      </c>
      <c r="T81" s="26" t="str">
        <f>IF(R81="","",IF(R81=5,INDEX(設定!$A$2:$G$8,MATCH(S81,設定!$A$2:$A$8,1),MATCH(U81,設定!$A$2:$G$2,1)),IF(AJ81,INDEX(設定!$A$11:$G$17,MATCH(S81,設定!$A$11:$A$17,1),MATCH(U81,設定!$A$11:$G$11,1)),"-----")))</f>
        <v/>
      </c>
      <c r="U81" s="27" t="str">
        <f t="shared" si="33"/>
        <v/>
      </c>
      <c r="V81" s="25" t="str">
        <f t="shared" si="34"/>
        <v/>
      </c>
      <c r="X81">
        <v>70</v>
      </c>
      <c r="Y81" t="str">
        <f t="shared" si="35"/>
        <v/>
      </c>
      <c r="Z81" t="str">
        <f t="shared" si="41"/>
        <v>立得点表!3:13</v>
      </c>
      <c r="AA81" s="69" t="str">
        <f t="shared" si="42"/>
        <v>立得点表!17:27</v>
      </c>
      <c r="AB81" t="str">
        <f t="shared" si="43"/>
        <v>上得点表!3:13</v>
      </c>
      <c r="AC81" s="69" t="str">
        <f t="shared" si="44"/>
        <v>上得点表!17:27</v>
      </c>
      <c r="AD81" t="str">
        <f t="shared" si="45"/>
        <v>腕得点表!3:13</v>
      </c>
      <c r="AE81" s="69" t="str">
        <f t="shared" si="46"/>
        <v>腕得点表!17:27</v>
      </c>
      <c r="AF81" t="str">
        <f t="shared" si="47"/>
        <v>往得点表!3:13</v>
      </c>
      <c r="AG81" s="69" t="str">
        <f t="shared" si="48"/>
        <v>往得点表!17:27</v>
      </c>
      <c r="AH81" t="str">
        <f t="shared" si="49"/>
        <v>五得点表!3:13</v>
      </c>
      <c r="AI81" s="69" t="str">
        <f t="shared" si="50"/>
        <v>五得点表!17:27</v>
      </c>
      <c r="AJ81" t="b">
        <f t="shared" si="51"/>
        <v>0</v>
      </c>
    </row>
    <row r="82" spans="1:36" ht="18" customHeight="1">
      <c r="A82" s="14">
        <v>71</v>
      </c>
      <c r="B82" s="140"/>
      <c r="C82" s="141"/>
      <c r="D82" s="33"/>
      <c r="E82" s="33"/>
      <c r="F82" s="33"/>
      <c r="G82" s="33"/>
      <c r="H82" s="49"/>
      <c r="I82" s="50" t="str">
        <f t="shared" ca="1" si="36"/>
        <v/>
      </c>
      <c r="J82" s="49"/>
      <c r="K82" s="50" t="str">
        <f t="shared" ca="1" si="37"/>
        <v/>
      </c>
      <c r="L82" s="49"/>
      <c r="M82" s="50" t="str">
        <f t="shared" ca="1" si="38"/>
        <v/>
      </c>
      <c r="N82" s="49"/>
      <c r="O82" s="50" t="str">
        <f t="shared" ca="1" si="39"/>
        <v/>
      </c>
      <c r="P82" s="49"/>
      <c r="Q82" s="50" t="str">
        <f t="shared" ca="1" si="40"/>
        <v/>
      </c>
      <c r="R82" s="17" t="str">
        <f t="shared" si="31"/>
        <v/>
      </c>
      <c r="S82" s="17" t="str">
        <f t="shared" si="32"/>
        <v/>
      </c>
      <c r="T82" s="17" t="str">
        <f>IF(R82="","",IF(R82=5,INDEX(設定!$A$2:$G$8,MATCH(S82,設定!$A$2:$A$8,1),MATCH(U82,設定!$A$2:$G$2,1)),IF(AJ82,INDEX(設定!$A$11:$G$17,MATCH(S82,設定!$A$11:$A$17,1),MATCH(U82,設定!$A$11:$G$11,1)),"-----")))</f>
        <v/>
      </c>
      <c r="U82" s="18" t="str">
        <f t="shared" si="33"/>
        <v/>
      </c>
      <c r="V82" s="19" t="str">
        <f t="shared" si="34"/>
        <v/>
      </c>
      <c r="X82">
        <v>71</v>
      </c>
      <c r="Y82" t="str">
        <f t="shared" si="35"/>
        <v/>
      </c>
      <c r="Z82" t="str">
        <f t="shared" si="41"/>
        <v>立得点表!3:13</v>
      </c>
      <c r="AA82" s="69" t="str">
        <f t="shared" si="42"/>
        <v>立得点表!17:27</v>
      </c>
      <c r="AB82" t="str">
        <f t="shared" si="43"/>
        <v>上得点表!3:13</v>
      </c>
      <c r="AC82" s="69" t="str">
        <f t="shared" si="44"/>
        <v>上得点表!17:27</v>
      </c>
      <c r="AD82" t="str">
        <f t="shared" si="45"/>
        <v>腕得点表!3:13</v>
      </c>
      <c r="AE82" s="69" t="str">
        <f t="shared" si="46"/>
        <v>腕得点表!17:27</v>
      </c>
      <c r="AF82" t="str">
        <f t="shared" si="47"/>
        <v>往得点表!3:13</v>
      </c>
      <c r="AG82" s="69" t="str">
        <f t="shared" si="48"/>
        <v>往得点表!17:27</v>
      </c>
      <c r="AH82" t="str">
        <f t="shared" si="49"/>
        <v>五得点表!3:13</v>
      </c>
      <c r="AI82" s="69" t="str">
        <f t="shared" si="50"/>
        <v>五得点表!17:27</v>
      </c>
      <c r="AJ82" t="b">
        <f t="shared" si="51"/>
        <v>0</v>
      </c>
    </row>
    <row r="83" spans="1:36" ht="18" customHeight="1">
      <c r="A83" s="20">
        <v>72</v>
      </c>
      <c r="B83" s="142"/>
      <c r="C83" s="143"/>
      <c r="D83" s="34"/>
      <c r="E83" s="34"/>
      <c r="F83" s="34"/>
      <c r="G83" s="34"/>
      <c r="H83" s="51"/>
      <c r="I83" s="52" t="str">
        <f t="shared" ca="1" si="36"/>
        <v/>
      </c>
      <c r="J83" s="51"/>
      <c r="K83" s="52" t="str">
        <f t="shared" ca="1" si="37"/>
        <v/>
      </c>
      <c r="L83" s="51"/>
      <c r="M83" s="52" t="str">
        <f t="shared" ca="1" si="38"/>
        <v/>
      </c>
      <c r="N83" s="51"/>
      <c r="O83" s="52" t="str">
        <f t="shared" ca="1" si="39"/>
        <v/>
      </c>
      <c r="P83" s="51"/>
      <c r="Q83" s="52" t="str">
        <f t="shared" ca="1" si="40"/>
        <v/>
      </c>
      <c r="R83" s="22" t="str">
        <f t="shared" si="31"/>
        <v/>
      </c>
      <c r="S83" s="22" t="str">
        <f t="shared" si="32"/>
        <v/>
      </c>
      <c r="T83" s="22" t="str">
        <f>IF(R83="","",IF(R83=5,INDEX(設定!$A$2:$G$8,MATCH(S83,設定!$A$2:$A$8,1),MATCH(U83,設定!$A$2:$G$2,1)),IF(AJ83,INDEX(設定!$A$11:$G$17,MATCH(S83,設定!$A$11:$A$17,1),MATCH(U83,設定!$A$11:$G$11,1)),"-----")))</f>
        <v/>
      </c>
      <c r="U83" s="23" t="str">
        <f t="shared" si="33"/>
        <v/>
      </c>
      <c r="V83" s="21" t="str">
        <f t="shared" si="34"/>
        <v/>
      </c>
      <c r="X83">
        <v>72</v>
      </c>
      <c r="Y83" t="str">
        <f t="shared" si="35"/>
        <v/>
      </c>
      <c r="Z83" t="str">
        <f t="shared" si="41"/>
        <v>立得点表!3:13</v>
      </c>
      <c r="AA83" s="69" t="str">
        <f t="shared" si="42"/>
        <v>立得点表!17:27</v>
      </c>
      <c r="AB83" t="str">
        <f t="shared" si="43"/>
        <v>上得点表!3:13</v>
      </c>
      <c r="AC83" s="69" t="str">
        <f t="shared" si="44"/>
        <v>上得点表!17:27</v>
      </c>
      <c r="AD83" t="str">
        <f t="shared" si="45"/>
        <v>腕得点表!3:13</v>
      </c>
      <c r="AE83" s="69" t="str">
        <f t="shared" si="46"/>
        <v>腕得点表!17:27</v>
      </c>
      <c r="AF83" t="str">
        <f t="shared" si="47"/>
        <v>往得点表!3:13</v>
      </c>
      <c r="AG83" s="69" t="str">
        <f t="shared" si="48"/>
        <v>往得点表!17:27</v>
      </c>
      <c r="AH83" t="str">
        <f t="shared" si="49"/>
        <v>五得点表!3:13</v>
      </c>
      <c r="AI83" s="69" t="str">
        <f t="shared" si="50"/>
        <v>五得点表!17:27</v>
      </c>
      <c r="AJ83" t="b">
        <f t="shared" si="51"/>
        <v>0</v>
      </c>
    </row>
    <row r="84" spans="1:36" ht="18" customHeight="1">
      <c r="A84" s="20">
        <v>73</v>
      </c>
      <c r="B84" s="142"/>
      <c r="C84" s="143"/>
      <c r="D84" s="34"/>
      <c r="E84" s="34"/>
      <c r="F84" s="34"/>
      <c r="G84" s="34"/>
      <c r="H84" s="51"/>
      <c r="I84" s="52" t="str">
        <f t="shared" ca="1" si="36"/>
        <v/>
      </c>
      <c r="J84" s="51"/>
      <c r="K84" s="52" t="str">
        <f t="shared" ca="1" si="37"/>
        <v/>
      </c>
      <c r="L84" s="51"/>
      <c r="M84" s="52" t="str">
        <f t="shared" ca="1" si="38"/>
        <v/>
      </c>
      <c r="N84" s="51"/>
      <c r="O84" s="52" t="str">
        <f t="shared" ca="1" si="39"/>
        <v/>
      </c>
      <c r="P84" s="51"/>
      <c r="Q84" s="52" t="str">
        <f t="shared" ca="1" si="40"/>
        <v/>
      </c>
      <c r="R84" s="22" t="str">
        <f t="shared" si="31"/>
        <v/>
      </c>
      <c r="S84" s="22" t="str">
        <f t="shared" si="32"/>
        <v/>
      </c>
      <c r="T84" s="22" t="str">
        <f>IF(R84="","",IF(R84=5,INDEX(設定!$A$2:$G$8,MATCH(S84,設定!$A$2:$A$8,1),MATCH(U84,設定!$A$2:$G$2,1)),IF(AJ84,INDEX(設定!$A$11:$G$17,MATCH(S84,設定!$A$11:$A$17,1),MATCH(U84,設定!$A$11:$G$11,1)),"-----")))</f>
        <v/>
      </c>
      <c r="U84" s="23" t="str">
        <f t="shared" si="33"/>
        <v/>
      </c>
      <c r="V84" s="21" t="str">
        <f t="shared" si="34"/>
        <v/>
      </c>
      <c r="X84">
        <v>73</v>
      </c>
      <c r="Y84" t="str">
        <f t="shared" si="35"/>
        <v/>
      </c>
      <c r="Z84" t="str">
        <f t="shared" si="41"/>
        <v>立得点表!3:13</v>
      </c>
      <c r="AA84" s="69" t="str">
        <f t="shared" si="42"/>
        <v>立得点表!17:27</v>
      </c>
      <c r="AB84" t="str">
        <f t="shared" si="43"/>
        <v>上得点表!3:13</v>
      </c>
      <c r="AC84" s="69" t="str">
        <f t="shared" si="44"/>
        <v>上得点表!17:27</v>
      </c>
      <c r="AD84" t="str">
        <f t="shared" si="45"/>
        <v>腕得点表!3:13</v>
      </c>
      <c r="AE84" s="69" t="str">
        <f t="shared" si="46"/>
        <v>腕得点表!17:27</v>
      </c>
      <c r="AF84" t="str">
        <f t="shared" si="47"/>
        <v>往得点表!3:13</v>
      </c>
      <c r="AG84" s="69" t="str">
        <f t="shared" si="48"/>
        <v>往得点表!17:27</v>
      </c>
      <c r="AH84" t="str">
        <f t="shared" si="49"/>
        <v>五得点表!3:13</v>
      </c>
      <c r="AI84" s="69" t="str">
        <f t="shared" si="50"/>
        <v>五得点表!17:27</v>
      </c>
      <c r="AJ84" t="b">
        <f t="shared" si="51"/>
        <v>0</v>
      </c>
    </row>
    <row r="85" spans="1:36" ht="18" customHeight="1">
      <c r="A85" s="20">
        <v>74</v>
      </c>
      <c r="B85" s="142"/>
      <c r="C85" s="143"/>
      <c r="D85" s="34"/>
      <c r="E85" s="34"/>
      <c r="F85" s="34"/>
      <c r="G85" s="34"/>
      <c r="H85" s="51"/>
      <c r="I85" s="52" t="str">
        <f t="shared" ca="1" si="36"/>
        <v/>
      </c>
      <c r="J85" s="51"/>
      <c r="K85" s="52" t="str">
        <f t="shared" ca="1" si="37"/>
        <v/>
      </c>
      <c r="L85" s="51"/>
      <c r="M85" s="52" t="str">
        <f t="shared" ca="1" si="38"/>
        <v/>
      </c>
      <c r="N85" s="51"/>
      <c r="O85" s="52" t="str">
        <f t="shared" ca="1" si="39"/>
        <v/>
      </c>
      <c r="P85" s="51"/>
      <c r="Q85" s="52" t="str">
        <f t="shared" ca="1" si="40"/>
        <v/>
      </c>
      <c r="R85" s="22" t="str">
        <f t="shared" si="31"/>
        <v/>
      </c>
      <c r="S85" s="22" t="str">
        <f t="shared" si="32"/>
        <v/>
      </c>
      <c r="T85" s="22" t="str">
        <f>IF(R85="","",IF(R85=5,INDEX(設定!$A$2:$G$8,MATCH(S85,設定!$A$2:$A$8,1),MATCH(U85,設定!$A$2:$G$2,1)),IF(AJ85,INDEX(設定!$A$11:$G$17,MATCH(S85,設定!$A$11:$A$17,1),MATCH(U85,設定!$A$11:$G$11,1)),"-----")))</f>
        <v/>
      </c>
      <c r="U85" s="23" t="str">
        <f t="shared" si="33"/>
        <v/>
      </c>
      <c r="V85" s="21" t="str">
        <f t="shared" si="34"/>
        <v/>
      </c>
      <c r="X85">
        <v>74</v>
      </c>
      <c r="Y85" t="str">
        <f t="shared" si="35"/>
        <v/>
      </c>
      <c r="Z85" t="str">
        <f t="shared" si="41"/>
        <v>立得点表!3:13</v>
      </c>
      <c r="AA85" s="69" t="str">
        <f t="shared" si="42"/>
        <v>立得点表!17:27</v>
      </c>
      <c r="AB85" t="str">
        <f t="shared" si="43"/>
        <v>上得点表!3:13</v>
      </c>
      <c r="AC85" s="69" t="str">
        <f t="shared" si="44"/>
        <v>上得点表!17:27</v>
      </c>
      <c r="AD85" t="str">
        <f t="shared" si="45"/>
        <v>腕得点表!3:13</v>
      </c>
      <c r="AE85" s="69" t="str">
        <f t="shared" si="46"/>
        <v>腕得点表!17:27</v>
      </c>
      <c r="AF85" t="str">
        <f t="shared" si="47"/>
        <v>往得点表!3:13</v>
      </c>
      <c r="AG85" s="69" t="str">
        <f t="shared" si="48"/>
        <v>往得点表!17:27</v>
      </c>
      <c r="AH85" t="str">
        <f t="shared" si="49"/>
        <v>五得点表!3:13</v>
      </c>
      <c r="AI85" s="69" t="str">
        <f t="shared" si="50"/>
        <v>五得点表!17:27</v>
      </c>
      <c r="AJ85" t="b">
        <f t="shared" si="51"/>
        <v>0</v>
      </c>
    </row>
    <row r="86" spans="1:36" ht="18" customHeight="1">
      <c r="A86" s="24">
        <v>75</v>
      </c>
      <c r="B86" s="138"/>
      <c r="C86" s="139"/>
      <c r="D86" s="35"/>
      <c r="E86" s="35"/>
      <c r="F86" s="35"/>
      <c r="G86" s="35"/>
      <c r="H86" s="53"/>
      <c r="I86" s="54" t="str">
        <f t="shared" ca="1" si="36"/>
        <v/>
      </c>
      <c r="J86" s="53"/>
      <c r="K86" s="54" t="str">
        <f t="shared" ca="1" si="37"/>
        <v/>
      </c>
      <c r="L86" s="53"/>
      <c r="M86" s="54" t="str">
        <f t="shared" ca="1" si="38"/>
        <v/>
      </c>
      <c r="N86" s="53"/>
      <c r="O86" s="54" t="str">
        <f t="shared" ca="1" si="39"/>
        <v/>
      </c>
      <c r="P86" s="53"/>
      <c r="Q86" s="54" t="str">
        <f t="shared" ca="1" si="40"/>
        <v/>
      </c>
      <c r="R86" s="26" t="str">
        <f t="shared" si="31"/>
        <v/>
      </c>
      <c r="S86" s="26" t="str">
        <f t="shared" si="32"/>
        <v/>
      </c>
      <c r="T86" s="26" t="str">
        <f>IF(R86="","",IF(R86=5,INDEX(設定!$A$2:$G$8,MATCH(S86,設定!$A$2:$A$8,1),MATCH(U86,設定!$A$2:$G$2,1)),IF(AJ86,INDEX(設定!$A$11:$G$17,MATCH(S86,設定!$A$11:$A$17,1),MATCH(U86,設定!$A$11:$G$11,1)),"-----")))</f>
        <v/>
      </c>
      <c r="U86" s="27" t="str">
        <f t="shared" si="33"/>
        <v/>
      </c>
      <c r="V86" s="25" t="str">
        <f t="shared" si="34"/>
        <v/>
      </c>
      <c r="X86">
        <v>75</v>
      </c>
      <c r="Y86" t="str">
        <f t="shared" si="35"/>
        <v/>
      </c>
      <c r="Z86" t="str">
        <f t="shared" si="41"/>
        <v>立得点表!3:13</v>
      </c>
      <c r="AA86" s="69" t="str">
        <f t="shared" si="42"/>
        <v>立得点表!17:27</v>
      </c>
      <c r="AB86" t="str">
        <f t="shared" si="43"/>
        <v>上得点表!3:13</v>
      </c>
      <c r="AC86" s="69" t="str">
        <f t="shared" si="44"/>
        <v>上得点表!17:27</v>
      </c>
      <c r="AD86" t="str">
        <f t="shared" si="45"/>
        <v>腕得点表!3:13</v>
      </c>
      <c r="AE86" s="69" t="str">
        <f t="shared" si="46"/>
        <v>腕得点表!17:27</v>
      </c>
      <c r="AF86" t="str">
        <f t="shared" si="47"/>
        <v>往得点表!3:13</v>
      </c>
      <c r="AG86" s="69" t="str">
        <f t="shared" si="48"/>
        <v>往得点表!17:27</v>
      </c>
      <c r="AH86" t="str">
        <f t="shared" si="49"/>
        <v>五得点表!3:13</v>
      </c>
      <c r="AI86" s="69" t="str">
        <f t="shared" si="50"/>
        <v>五得点表!17:27</v>
      </c>
      <c r="AJ86" t="b">
        <f t="shared" si="51"/>
        <v>0</v>
      </c>
    </row>
    <row r="87" spans="1:36" ht="18" customHeight="1">
      <c r="A87" s="14">
        <v>76</v>
      </c>
      <c r="B87" s="140"/>
      <c r="C87" s="141"/>
      <c r="D87" s="33"/>
      <c r="E87" s="33"/>
      <c r="F87" s="33"/>
      <c r="G87" s="33"/>
      <c r="H87" s="49"/>
      <c r="I87" s="50" t="str">
        <f t="shared" ca="1" si="36"/>
        <v/>
      </c>
      <c r="J87" s="49"/>
      <c r="K87" s="50" t="str">
        <f t="shared" ca="1" si="37"/>
        <v/>
      </c>
      <c r="L87" s="49"/>
      <c r="M87" s="50" t="str">
        <f t="shared" ca="1" si="38"/>
        <v/>
      </c>
      <c r="N87" s="49"/>
      <c r="O87" s="50" t="str">
        <f t="shared" ca="1" si="39"/>
        <v/>
      </c>
      <c r="P87" s="49"/>
      <c r="Q87" s="50" t="str">
        <f t="shared" ca="1" si="40"/>
        <v/>
      </c>
      <c r="R87" s="17" t="str">
        <f t="shared" si="31"/>
        <v/>
      </c>
      <c r="S87" s="17" t="str">
        <f t="shared" si="32"/>
        <v/>
      </c>
      <c r="T87" s="17" t="str">
        <f>IF(R87="","",IF(R87=5,INDEX(設定!$A$2:$G$8,MATCH(S87,設定!$A$2:$A$8,1),MATCH(U87,設定!$A$2:$G$2,1)),IF(AJ87,INDEX(設定!$A$11:$G$17,MATCH(S87,設定!$A$11:$A$17,1),MATCH(U87,設定!$A$11:$G$11,1)),"-----")))</f>
        <v/>
      </c>
      <c r="U87" s="18" t="str">
        <f t="shared" si="33"/>
        <v/>
      </c>
      <c r="V87" s="19" t="str">
        <f t="shared" si="34"/>
        <v/>
      </c>
      <c r="X87">
        <v>76</v>
      </c>
      <c r="Y87" t="str">
        <f t="shared" si="35"/>
        <v/>
      </c>
      <c r="Z87" t="str">
        <f t="shared" si="41"/>
        <v>立得点表!3:13</v>
      </c>
      <c r="AA87" s="69" t="str">
        <f t="shared" si="42"/>
        <v>立得点表!17:27</v>
      </c>
      <c r="AB87" t="str">
        <f t="shared" si="43"/>
        <v>上得点表!3:13</v>
      </c>
      <c r="AC87" s="69" t="str">
        <f t="shared" si="44"/>
        <v>上得点表!17:27</v>
      </c>
      <c r="AD87" t="str">
        <f t="shared" si="45"/>
        <v>腕得点表!3:13</v>
      </c>
      <c r="AE87" s="69" t="str">
        <f t="shared" si="46"/>
        <v>腕得点表!17:27</v>
      </c>
      <c r="AF87" t="str">
        <f t="shared" si="47"/>
        <v>往得点表!3:13</v>
      </c>
      <c r="AG87" s="69" t="str">
        <f t="shared" si="48"/>
        <v>往得点表!17:27</v>
      </c>
      <c r="AH87" t="str">
        <f t="shared" si="49"/>
        <v>五得点表!3:13</v>
      </c>
      <c r="AI87" s="69" t="str">
        <f t="shared" si="50"/>
        <v>五得点表!17:27</v>
      </c>
      <c r="AJ87" t="b">
        <f t="shared" si="51"/>
        <v>0</v>
      </c>
    </row>
    <row r="88" spans="1:36" ht="18" customHeight="1">
      <c r="A88" s="20">
        <v>77</v>
      </c>
      <c r="B88" s="142"/>
      <c r="C88" s="143"/>
      <c r="D88" s="34"/>
      <c r="E88" s="34"/>
      <c r="F88" s="34"/>
      <c r="G88" s="34"/>
      <c r="H88" s="51"/>
      <c r="I88" s="52" t="str">
        <f t="shared" ca="1" si="36"/>
        <v/>
      </c>
      <c r="J88" s="51"/>
      <c r="K88" s="52" t="str">
        <f t="shared" ca="1" si="37"/>
        <v/>
      </c>
      <c r="L88" s="51"/>
      <c r="M88" s="52" t="str">
        <f t="shared" ca="1" si="38"/>
        <v/>
      </c>
      <c r="N88" s="51"/>
      <c r="O88" s="52" t="str">
        <f t="shared" ca="1" si="39"/>
        <v/>
      </c>
      <c r="P88" s="51"/>
      <c r="Q88" s="52" t="str">
        <f t="shared" ca="1" si="40"/>
        <v/>
      </c>
      <c r="R88" s="22" t="str">
        <f t="shared" si="31"/>
        <v/>
      </c>
      <c r="S88" s="22" t="str">
        <f t="shared" si="32"/>
        <v/>
      </c>
      <c r="T88" s="22" t="str">
        <f>IF(R88="","",IF(R88=5,INDEX(設定!$A$2:$G$8,MATCH(S88,設定!$A$2:$A$8,1),MATCH(U88,設定!$A$2:$G$2,1)),IF(AJ88,INDEX(設定!$A$11:$G$17,MATCH(S88,設定!$A$11:$A$17,1),MATCH(U88,設定!$A$11:$G$11,1)),"-----")))</f>
        <v/>
      </c>
      <c r="U88" s="23" t="str">
        <f t="shared" si="33"/>
        <v/>
      </c>
      <c r="V88" s="21" t="str">
        <f t="shared" si="34"/>
        <v/>
      </c>
      <c r="X88">
        <v>77</v>
      </c>
      <c r="Y88" t="str">
        <f t="shared" si="35"/>
        <v/>
      </c>
      <c r="Z88" t="str">
        <f t="shared" si="41"/>
        <v>立得点表!3:13</v>
      </c>
      <c r="AA88" s="69" t="str">
        <f t="shared" si="42"/>
        <v>立得点表!17:27</v>
      </c>
      <c r="AB88" t="str">
        <f t="shared" si="43"/>
        <v>上得点表!3:13</v>
      </c>
      <c r="AC88" s="69" t="str">
        <f t="shared" si="44"/>
        <v>上得点表!17:27</v>
      </c>
      <c r="AD88" t="str">
        <f t="shared" si="45"/>
        <v>腕得点表!3:13</v>
      </c>
      <c r="AE88" s="69" t="str">
        <f t="shared" si="46"/>
        <v>腕得点表!17:27</v>
      </c>
      <c r="AF88" t="str">
        <f t="shared" si="47"/>
        <v>往得点表!3:13</v>
      </c>
      <c r="AG88" s="69" t="str">
        <f t="shared" si="48"/>
        <v>往得点表!17:27</v>
      </c>
      <c r="AH88" t="str">
        <f t="shared" si="49"/>
        <v>五得点表!3:13</v>
      </c>
      <c r="AI88" s="69" t="str">
        <f t="shared" si="50"/>
        <v>五得点表!17:27</v>
      </c>
      <c r="AJ88" t="b">
        <f t="shared" si="51"/>
        <v>0</v>
      </c>
    </row>
    <row r="89" spans="1:36" ht="18" customHeight="1">
      <c r="A89" s="20">
        <v>78</v>
      </c>
      <c r="B89" s="142"/>
      <c r="C89" s="143"/>
      <c r="D89" s="34"/>
      <c r="E89" s="34"/>
      <c r="F89" s="34"/>
      <c r="G89" s="34"/>
      <c r="H89" s="51"/>
      <c r="I89" s="52" t="str">
        <f t="shared" ca="1" si="36"/>
        <v/>
      </c>
      <c r="J89" s="51"/>
      <c r="K89" s="52" t="str">
        <f t="shared" ca="1" si="37"/>
        <v/>
      </c>
      <c r="L89" s="51"/>
      <c r="M89" s="52" t="str">
        <f t="shared" ca="1" si="38"/>
        <v/>
      </c>
      <c r="N89" s="51"/>
      <c r="O89" s="52" t="str">
        <f t="shared" ca="1" si="39"/>
        <v/>
      </c>
      <c r="P89" s="51"/>
      <c r="Q89" s="52" t="str">
        <f t="shared" ca="1" si="40"/>
        <v/>
      </c>
      <c r="R89" s="22" t="str">
        <f t="shared" si="31"/>
        <v/>
      </c>
      <c r="S89" s="22" t="str">
        <f t="shared" si="32"/>
        <v/>
      </c>
      <c r="T89" s="22" t="str">
        <f>IF(R89="","",IF(R89=5,INDEX(設定!$A$2:$G$8,MATCH(S89,設定!$A$2:$A$8,1),MATCH(U89,設定!$A$2:$G$2,1)),IF(AJ89,INDEX(設定!$A$11:$G$17,MATCH(S89,設定!$A$11:$A$17,1),MATCH(U89,設定!$A$11:$G$11,1)),"-----")))</f>
        <v/>
      </c>
      <c r="U89" s="23" t="str">
        <f t="shared" si="33"/>
        <v/>
      </c>
      <c r="V89" s="21" t="str">
        <f t="shared" si="34"/>
        <v/>
      </c>
      <c r="X89">
        <v>78</v>
      </c>
      <c r="Y89" t="str">
        <f t="shared" si="35"/>
        <v/>
      </c>
      <c r="Z89" t="str">
        <f t="shared" si="41"/>
        <v>立得点表!3:13</v>
      </c>
      <c r="AA89" s="69" t="str">
        <f t="shared" si="42"/>
        <v>立得点表!17:27</v>
      </c>
      <c r="AB89" t="str">
        <f t="shared" si="43"/>
        <v>上得点表!3:13</v>
      </c>
      <c r="AC89" s="69" t="str">
        <f t="shared" si="44"/>
        <v>上得点表!17:27</v>
      </c>
      <c r="AD89" t="str">
        <f t="shared" si="45"/>
        <v>腕得点表!3:13</v>
      </c>
      <c r="AE89" s="69" t="str">
        <f t="shared" si="46"/>
        <v>腕得点表!17:27</v>
      </c>
      <c r="AF89" t="str">
        <f t="shared" si="47"/>
        <v>往得点表!3:13</v>
      </c>
      <c r="AG89" s="69" t="str">
        <f t="shared" si="48"/>
        <v>往得点表!17:27</v>
      </c>
      <c r="AH89" t="str">
        <f t="shared" si="49"/>
        <v>五得点表!3:13</v>
      </c>
      <c r="AI89" s="69" t="str">
        <f t="shared" si="50"/>
        <v>五得点表!17:27</v>
      </c>
      <c r="AJ89" t="b">
        <f t="shared" si="51"/>
        <v>0</v>
      </c>
    </row>
    <row r="90" spans="1:36" ht="18" customHeight="1">
      <c r="A90" s="20">
        <v>79</v>
      </c>
      <c r="B90" s="142"/>
      <c r="C90" s="143"/>
      <c r="D90" s="34"/>
      <c r="E90" s="34"/>
      <c r="F90" s="34"/>
      <c r="G90" s="34"/>
      <c r="H90" s="51"/>
      <c r="I90" s="52" t="str">
        <f t="shared" ca="1" si="36"/>
        <v/>
      </c>
      <c r="J90" s="51"/>
      <c r="K90" s="52" t="str">
        <f t="shared" ca="1" si="37"/>
        <v/>
      </c>
      <c r="L90" s="51"/>
      <c r="M90" s="52" t="str">
        <f t="shared" ca="1" si="38"/>
        <v/>
      </c>
      <c r="N90" s="51"/>
      <c r="O90" s="52" t="str">
        <f t="shared" ca="1" si="39"/>
        <v/>
      </c>
      <c r="P90" s="51"/>
      <c r="Q90" s="52" t="str">
        <f t="shared" ca="1" si="40"/>
        <v/>
      </c>
      <c r="R90" s="22" t="str">
        <f t="shared" si="31"/>
        <v/>
      </c>
      <c r="S90" s="22" t="str">
        <f t="shared" si="32"/>
        <v/>
      </c>
      <c r="T90" s="22" t="str">
        <f>IF(R90="","",IF(R90=5,INDEX(設定!$A$2:$G$8,MATCH(S90,設定!$A$2:$A$8,1),MATCH(U90,設定!$A$2:$G$2,1)),IF(AJ90,INDEX(設定!$A$11:$G$17,MATCH(S90,設定!$A$11:$A$17,1),MATCH(U90,設定!$A$11:$G$11,1)),"-----")))</f>
        <v/>
      </c>
      <c r="U90" s="23" t="str">
        <f t="shared" si="33"/>
        <v/>
      </c>
      <c r="V90" s="21" t="str">
        <f t="shared" si="34"/>
        <v/>
      </c>
      <c r="X90">
        <v>79</v>
      </c>
      <c r="Y90" t="str">
        <f t="shared" si="35"/>
        <v/>
      </c>
      <c r="Z90" t="str">
        <f t="shared" si="41"/>
        <v>立得点表!3:13</v>
      </c>
      <c r="AA90" s="69" t="str">
        <f t="shared" si="42"/>
        <v>立得点表!17:27</v>
      </c>
      <c r="AB90" t="str">
        <f t="shared" si="43"/>
        <v>上得点表!3:13</v>
      </c>
      <c r="AC90" s="69" t="str">
        <f t="shared" si="44"/>
        <v>上得点表!17:27</v>
      </c>
      <c r="AD90" t="str">
        <f t="shared" si="45"/>
        <v>腕得点表!3:13</v>
      </c>
      <c r="AE90" s="69" t="str">
        <f t="shared" si="46"/>
        <v>腕得点表!17:27</v>
      </c>
      <c r="AF90" t="str">
        <f t="shared" si="47"/>
        <v>往得点表!3:13</v>
      </c>
      <c r="AG90" s="69" t="str">
        <f t="shared" si="48"/>
        <v>往得点表!17:27</v>
      </c>
      <c r="AH90" t="str">
        <f t="shared" si="49"/>
        <v>五得点表!3:13</v>
      </c>
      <c r="AI90" s="69" t="str">
        <f t="shared" si="50"/>
        <v>五得点表!17:27</v>
      </c>
      <c r="AJ90" t="b">
        <f t="shared" si="51"/>
        <v>0</v>
      </c>
    </row>
    <row r="91" spans="1:36" ht="18" customHeight="1" thickBot="1">
      <c r="A91" s="28">
        <v>80</v>
      </c>
      <c r="B91" s="144"/>
      <c r="C91" s="145"/>
      <c r="D91" s="36"/>
      <c r="E91" s="36"/>
      <c r="F91" s="36"/>
      <c r="G91" s="36"/>
      <c r="H91" s="55"/>
      <c r="I91" s="56" t="str">
        <f t="shared" ca="1" si="36"/>
        <v/>
      </c>
      <c r="J91" s="55"/>
      <c r="K91" s="56" t="str">
        <f t="shared" ca="1" si="37"/>
        <v/>
      </c>
      <c r="L91" s="55"/>
      <c r="M91" s="56" t="str">
        <f t="shared" ca="1" si="38"/>
        <v/>
      </c>
      <c r="N91" s="55"/>
      <c r="O91" s="56" t="str">
        <f t="shared" ca="1" si="39"/>
        <v/>
      </c>
      <c r="P91" s="55"/>
      <c r="Q91" s="56" t="str">
        <f t="shared" ca="1" si="40"/>
        <v/>
      </c>
      <c r="R91" s="30" t="str">
        <f t="shared" si="31"/>
        <v/>
      </c>
      <c r="S91" s="30" t="str">
        <f t="shared" si="32"/>
        <v/>
      </c>
      <c r="T91" s="30" t="str">
        <f>IF(R91="","",IF(R91=5,INDEX(設定!$A$2:$G$8,MATCH(S91,設定!$A$2:$A$8,1),MATCH(U91,設定!$A$2:$G$2,1)),IF(AJ91,INDEX(設定!$A$11:$G$17,MATCH(S91,設定!$A$11:$A$17,1),MATCH(U91,設定!$A$11:$G$11,1)),"-----")))</f>
        <v/>
      </c>
      <c r="U91" s="31" t="str">
        <f t="shared" si="33"/>
        <v/>
      </c>
      <c r="V91" s="29" t="str">
        <f t="shared" si="34"/>
        <v/>
      </c>
      <c r="X91">
        <v>80</v>
      </c>
      <c r="Y91" t="str">
        <f t="shared" si="35"/>
        <v/>
      </c>
      <c r="Z91" t="str">
        <f t="shared" si="41"/>
        <v>立得点表!3:13</v>
      </c>
      <c r="AA91" s="69" t="str">
        <f t="shared" si="42"/>
        <v>立得点表!17:27</v>
      </c>
      <c r="AB91" t="str">
        <f t="shared" si="43"/>
        <v>上得点表!3:13</v>
      </c>
      <c r="AC91" s="69" t="str">
        <f t="shared" si="44"/>
        <v>上得点表!17:27</v>
      </c>
      <c r="AD91" t="str">
        <f t="shared" si="45"/>
        <v>腕得点表!3:13</v>
      </c>
      <c r="AE91" s="69" t="str">
        <f t="shared" si="46"/>
        <v>腕得点表!17:27</v>
      </c>
      <c r="AF91" t="str">
        <f t="shared" si="47"/>
        <v>往得点表!3:13</v>
      </c>
      <c r="AG91" s="69" t="str">
        <f t="shared" si="48"/>
        <v>往得点表!17:27</v>
      </c>
      <c r="AH91" t="str">
        <f t="shared" si="49"/>
        <v>五得点表!3:13</v>
      </c>
      <c r="AI91" s="69" t="str">
        <f t="shared" si="50"/>
        <v>五得点表!17:27</v>
      </c>
      <c r="AJ91" t="b">
        <f t="shared" si="51"/>
        <v>0</v>
      </c>
    </row>
    <row r="92" spans="1:36" ht="18" customHeight="1">
      <c r="A92" s="15">
        <v>81</v>
      </c>
      <c r="B92" s="146"/>
      <c r="C92" s="147"/>
      <c r="D92" s="37"/>
      <c r="E92" s="37"/>
      <c r="F92" s="37"/>
      <c r="G92" s="37"/>
      <c r="H92" s="57"/>
      <c r="I92" s="50" t="str">
        <f t="shared" ca="1" si="36"/>
        <v/>
      </c>
      <c r="J92" s="57"/>
      <c r="K92" s="50" t="str">
        <f t="shared" ca="1" si="37"/>
        <v/>
      </c>
      <c r="L92" s="57"/>
      <c r="M92" s="50" t="str">
        <f t="shared" ca="1" si="38"/>
        <v/>
      </c>
      <c r="N92" s="57"/>
      <c r="O92" s="50" t="str">
        <f t="shared" ca="1" si="39"/>
        <v/>
      </c>
      <c r="P92" s="57"/>
      <c r="Q92" s="50" t="str">
        <f t="shared" ca="1" si="40"/>
        <v/>
      </c>
      <c r="R92" s="17" t="str">
        <f t="shared" si="31"/>
        <v/>
      </c>
      <c r="S92" s="17" t="str">
        <f t="shared" si="32"/>
        <v/>
      </c>
      <c r="T92" s="17" t="str">
        <f>IF(R92="","",IF(R92=5,INDEX(設定!$A$2:$G$8,MATCH(S92,設定!$A$2:$A$8,1),MATCH(U92,設定!$A$2:$G$2,1)),IF(AJ92,INDEX(設定!$A$11:$G$17,MATCH(S92,設定!$A$11:$A$17,1),MATCH(U92,設定!$A$11:$G$11,1)),"-----")))</f>
        <v/>
      </c>
      <c r="U92" s="18" t="str">
        <f t="shared" si="33"/>
        <v/>
      </c>
      <c r="V92" s="19" t="str">
        <f t="shared" si="34"/>
        <v/>
      </c>
      <c r="X92">
        <v>81</v>
      </c>
      <c r="Y92" t="str">
        <f t="shared" si="35"/>
        <v/>
      </c>
      <c r="Z92" t="str">
        <f t="shared" si="41"/>
        <v>立得点表!3:13</v>
      </c>
      <c r="AA92" s="69" t="str">
        <f t="shared" si="42"/>
        <v>立得点表!17:27</v>
      </c>
      <c r="AB92" t="str">
        <f t="shared" si="43"/>
        <v>上得点表!3:13</v>
      </c>
      <c r="AC92" s="69" t="str">
        <f t="shared" si="44"/>
        <v>上得点表!17:27</v>
      </c>
      <c r="AD92" t="str">
        <f t="shared" si="45"/>
        <v>腕得点表!3:13</v>
      </c>
      <c r="AE92" s="69" t="str">
        <f t="shared" si="46"/>
        <v>腕得点表!17:27</v>
      </c>
      <c r="AF92" t="str">
        <f t="shared" si="47"/>
        <v>往得点表!3:13</v>
      </c>
      <c r="AG92" s="69" t="str">
        <f t="shared" si="48"/>
        <v>往得点表!17:27</v>
      </c>
      <c r="AH92" t="str">
        <f t="shared" si="49"/>
        <v>五得点表!3:13</v>
      </c>
      <c r="AI92" s="69" t="str">
        <f t="shared" si="50"/>
        <v>五得点表!17:27</v>
      </c>
      <c r="AJ92" t="b">
        <f t="shared" si="51"/>
        <v>0</v>
      </c>
    </row>
    <row r="93" spans="1:36" ht="18" customHeight="1">
      <c r="A93" s="20">
        <v>82</v>
      </c>
      <c r="B93" s="142"/>
      <c r="C93" s="143"/>
      <c r="D93" s="34"/>
      <c r="E93" s="34"/>
      <c r="F93" s="34"/>
      <c r="G93" s="34"/>
      <c r="H93" s="51"/>
      <c r="I93" s="52" t="str">
        <f t="shared" ca="1" si="36"/>
        <v/>
      </c>
      <c r="J93" s="51"/>
      <c r="K93" s="52" t="str">
        <f t="shared" ca="1" si="37"/>
        <v/>
      </c>
      <c r="L93" s="51"/>
      <c r="M93" s="52" t="str">
        <f t="shared" ca="1" si="38"/>
        <v/>
      </c>
      <c r="N93" s="51"/>
      <c r="O93" s="52" t="str">
        <f t="shared" ca="1" si="39"/>
        <v/>
      </c>
      <c r="P93" s="51"/>
      <c r="Q93" s="52" t="str">
        <f t="shared" ca="1" si="40"/>
        <v/>
      </c>
      <c r="R93" s="22" t="str">
        <f t="shared" si="31"/>
        <v/>
      </c>
      <c r="S93" s="22" t="str">
        <f t="shared" si="32"/>
        <v/>
      </c>
      <c r="T93" s="22" t="str">
        <f>IF(R93="","",IF(R93=5,INDEX(設定!$A$2:$G$8,MATCH(S93,設定!$A$2:$A$8,1),MATCH(U93,設定!$A$2:$G$2,1)),IF(AJ93,INDEX(設定!$A$11:$G$17,MATCH(S93,設定!$A$11:$A$17,1),MATCH(U93,設定!$A$11:$G$11,1)),"-----")))</f>
        <v/>
      </c>
      <c r="U93" s="23" t="str">
        <f t="shared" si="33"/>
        <v/>
      </c>
      <c r="V93" s="21" t="str">
        <f t="shared" si="34"/>
        <v/>
      </c>
      <c r="X93">
        <v>82</v>
      </c>
      <c r="Y93" t="str">
        <f t="shared" si="35"/>
        <v/>
      </c>
      <c r="Z93" t="str">
        <f t="shared" si="41"/>
        <v>立得点表!3:13</v>
      </c>
      <c r="AA93" s="69" t="str">
        <f t="shared" si="42"/>
        <v>立得点表!17:27</v>
      </c>
      <c r="AB93" t="str">
        <f t="shared" si="43"/>
        <v>上得点表!3:13</v>
      </c>
      <c r="AC93" s="69" t="str">
        <f t="shared" si="44"/>
        <v>上得点表!17:27</v>
      </c>
      <c r="AD93" t="str">
        <f t="shared" si="45"/>
        <v>腕得点表!3:13</v>
      </c>
      <c r="AE93" s="69" t="str">
        <f t="shared" si="46"/>
        <v>腕得点表!17:27</v>
      </c>
      <c r="AF93" t="str">
        <f t="shared" si="47"/>
        <v>往得点表!3:13</v>
      </c>
      <c r="AG93" s="69" t="str">
        <f t="shared" si="48"/>
        <v>往得点表!17:27</v>
      </c>
      <c r="AH93" t="str">
        <f t="shared" si="49"/>
        <v>五得点表!3:13</v>
      </c>
      <c r="AI93" s="69" t="str">
        <f t="shared" si="50"/>
        <v>五得点表!17:27</v>
      </c>
      <c r="AJ93" t="b">
        <f t="shared" si="51"/>
        <v>0</v>
      </c>
    </row>
    <row r="94" spans="1:36" ht="18" customHeight="1">
      <c r="A94" s="20">
        <v>83</v>
      </c>
      <c r="B94" s="142"/>
      <c r="C94" s="143"/>
      <c r="D94" s="34"/>
      <c r="E94" s="34"/>
      <c r="F94" s="34"/>
      <c r="G94" s="34"/>
      <c r="H94" s="51"/>
      <c r="I94" s="52" t="str">
        <f t="shared" ca="1" si="36"/>
        <v/>
      </c>
      <c r="J94" s="51"/>
      <c r="K94" s="52" t="str">
        <f t="shared" ca="1" si="37"/>
        <v/>
      </c>
      <c r="L94" s="51"/>
      <c r="M94" s="52" t="str">
        <f t="shared" ca="1" si="38"/>
        <v/>
      </c>
      <c r="N94" s="51"/>
      <c r="O94" s="52" t="str">
        <f t="shared" ca="1" si="39"/>
        <v/>
      </c>
      <c r="P94" s="51"/>
      <c r="Q94" s="52" t="str">
        <f t="shared" ca="1" si="40"/>
        <v/>
      </c>
      <c r="R94" s="22" t="str">
        <f t="shared" si="31"/>
        <v/>
      </c>
      <c r="S94" s="22" t="str">
        <f t="shared" si="32"/>
        <v/>
      </c>
      <c r="T94" s="22" t="str">
        <f>IF(R94="","",IF(R94=5,INDEX(設定!$A$2:$G$8,MATCH(S94,設定!$A$2:$A$8,1),MATCH(U94,設定!$A$2:$G$2,1)),IF(AJ94,INDEX(設定!$A$11:$G$17,MATCH(S94,設定!$A$11:$A$17,1),MATCH(U94,設定!$A$11:$G$11,1)),"-----")))</f>
        <v/>
      </c>
      <c r="U94" s="23" t="str">
        <f t="shared" si="33"/>
        <v/>
      </c>
      <c r="V94" s="21" t="str">
        <f t="shared" si="34"/>
        <v/>
      </c>
      <c r="X94">
        <v>83</v>
      </c>
      <c r="Y94" t="str">
        <f t="shared" si="35"/>
        <v/>
      </c>
      <c r="Z94" t="str">
        <f t="shared" si="41"/>
        <v>立得点表!3:13</v>
      </c>
      <c r="AA94" s="69" t="str">
        <f t="shared" si="42"/>
        <v>立得点表!17:27</v>
      </c>
      <c r="AB94" t="str">
        <f t="shared" si="43"/>
        <v>上得点表!3:13</v>
      </c>
      <c r="AC94" s="69" t="str">
        <f t="shared" si="44"/>
        <v>上得点表!17:27</v>
      </c>
      <c r="AD94" t="str">
        <f t="shared" si="45"/>
        <v>腕得点表!3:13</v>
      </c>
      <c r="AE94" s="69" t="str">
        <f t="shared" si="46"/>
        <v>腕得点表!17:27</v>
      </c>
      <c r="AF94" t="str">
        <f t="shared" si="47"/>
        <v>往得点表!3:13</v>
      </c>
      <c r="AG94" s="69" t="str">
        <f t="shared" si="48"/>
        <v>往得点表!17:27</v>
      </c>
      <c r="AH94" t="str">
        <f t="shared" si="49"/>
        <v>五得点表!3:13</v>
      </c>
      <c r="AI94" s="69" t="str">
        <f t="shared" si="50"/>
        <v>五得点表!17:27</v>
      </c>
      <c r="AJ94" t="b">
        <f t="shared" si="51"/>
        <v>0</v>
      </c>
    </row>
    <row r="95" spans="1:36" ht="18" customHeight="1">
      <c r="A95" s="20">
        <v>84</v>
      </c>
      <c r="B95" s="142"/>
      <c r="C95" s="143"/>
      <c r="D95" s="34"/>
      <c r="E95" s="34"/>
      <c r="F95" s="34"/>
      <c r="G95" s="34"/>
      <c r="H95" s="51"/>
      <c r="I95" s="52" t="str">
        <f t="shared" ca="1" si="36"/>
        <v/>
      </c>
      <c r="J95" s="51"/>
      <c r="K95" s="52" t="str">
        <f t="shared" ca="1" si="37"/>
        <v/>
      </c>
      <c r="L95" s="51"/>
      <c r="M95" s="52" t="str">
        <f t="shared" ca="1" si="38"/>
        <v/>
      </c>
      <c r="N95" s="51"/>
      <c r="O95" s="52" t="str">
        <f t="shared" ca="1" si="39"/>
        <v/>
      </c>
      <c r="P95" s="51"/>
      <c r="Q95" s="52" t="str">
        <f t="shared" ca="1" si="40"/>
        <v/>
      </c>
      <c r="R95" s="22" t="str">
        <f t="shared" si="31"/>
        <v/>
      </c>
      <c r="S95" s="22" t="str">
        <f t="shared" si="32"/>
        <v/>
      </c>
      <c r="T95" s="22" t="str">
        <f>IF(R95="","",IF(R95=5,INDEX(設定!$A$2:$G$8,MATCH(S95,設定!$A$2:$A$8,1),MATCH(U95,設定!$A$2:$G$2,1)),IF(AJ95,INDEX(設定!$A$11:$G$17,MATCH(S95,設定!$A$11:$A$17,1),MATCH(U95,設定!$A$11:$G$11,1)),"-----")))</f>
        <v/>
      </c>
      <c r="U95" s="23" t="str">
        <f t="shared" si="33"/>
        <v/>
      </c>
      <c r="V95" s="21" t="str">
        <f t="shared" si="34"/>
        <v/>
      </c>
      <c r="X95">
        <v>84</v>
      </c>
      <c r="Y95" t="str">
        <f t="shared" si="35"/>
        <v/>
      </c>
      <c r="Z95" t="str">
        <f t="shared" si="41"/>
        <v>立得点表!3:13</v>
      </c>
      <c r="AA95" s="69" t="str">
        <f t="shared" si="42"/>
        <v>立得点表!17:27</v>
      </c>
      <c r="AB95" t="str">
        <f t="shared" si="43"/>
        <v>上得点表!3:13</v>
      </c>
      <c r="AC95" s="69" t="str">
        <f t="shared" si="44"/>
        <v>上得点表!17:27</v>
      </c>
      <c r="AD95" t="str">
        <f t="shared" si="45"/>
        <v>腕得点表!3:13</v>
      </c>
      <c r="AE95" s="69" t="str">
        <f t="shared" si="46"/>
        <v>腕得点表!17:27</v>
      </c>
      <c r="AF95" t="str">
        <f t="shared" si="47"/>
        <v>往得点表!3:13</v>
      </c>
      <c r="AG95" s="69" t="str">
        <f t="shared" si="48"/>
        <v>往得点表!17:27</v>
      </c>
      <c r="AH95" t="str">
        <f t="shared" si="49"/>
        <v>五得点表!3:13</v>
      </c>
      <c r="AI95" s="69" t="str">
        <f t="shared" si="50"/>
        <v>五得点表!17:27</v>
      </c>
      <c r="AJ95" t="b">
        <f t="shared" si="51"/>
        <v>0</v>
      </c>
    </row>
    <row r="96" spans="1:36" ht="18" customHeight="1">
      <c r="A96" s="24">
        <v>85</v>
      </c>
      <c r="B96" s="138"/>
      <c r="C96" s="139"/>
      <c r="D96" s="35"/>
      <c r="E96" s="35"/>
      <c r="F96" s="35"/>
      <c r="G96" s="35"/>
      <c r="H96" s="53"/>
      <c r="I96" s="54" t="str">
        <f t="shared" ca="1" si="36"/>
        <v/>
      </c>
      <c r="J96" s="53"/>
      <c r="K96" s="54" t="str">
        <f t="shared" ca="1" si="37"/>
        <v/>
      </c>
      <c r="L96" s="53"/>
      <c r="M96" s="54" t="str">
        <f t="shared" ca="1" si="38"/>
        <v/>
      </c>
      <c r="N96" s="53"/>
      <c r="O96" s="54" t="str">
        <f t="shared" ca="1" si="39"/>
        <v/>
      </c>
      <c r="P96" s="53"/>
      <c r="Q96" s="54" t="str">
        <f t="shared" ca="1" si="40"/>
        <v/>
      </c>
      <c r="R96" s="26" t="str">
        <f t="shared" si="31"/>
        <v/>
      </c>
      <c r="S96" s="26" t="str">
        <f t="shared" si="32"/>
        <v/>
      </c>
      <c r="T96" s="26" t="str">
        <f>IF(R96="","",IF(R96=5,INDEX(設定!$A$2:$G$8,MATCH(S96,設定!$A$2:$A$8,1),MATCH(U96,設定!$A$2:$G$2,1)),IF(AJ96,INDEX(設定!$A$11:$G$17,MATCH(S96,設定!$A$11:$A$17,1),MATCH(U96,設定!$A$11:$G$11,1)),"-----")))</f>
        <v/>
      </c>
      <c r="U96" s="27" t="str">
        <f t="shared" si="33"/>
        <v/>
      </c>
      <c r="V96" s="25" t="str">
        <f t="shared" si="34"/>
        <v/>
      </c>
      <c r="X96">
        <v>85</v>
      </c>
      <c r="Y96" t="str">
        <f t="shared" si="35"/>
        <v/>
      </c>
      <c r="Z96" t="str">
        <f t="shared" si="41"/>
        <v>立得点表!3:13</v>
      </c>
      <c r="AA96" s="69" t="str">
        <f t="shared" si="42"/>
        <v>立得点表!17:27</v>
      </c>
      <c r="AB96" t="str">
        <f t="shared" si="43"/>
        <v>上得点表!3:13</v>
      </c>
      <c r="AC96" s="69" t="str">
        <f t="shared" si="44"/>
        <v>上得点表!17:27</v>
      </c>
      <c r="AD96" t="str">
        <f t="shared" si="45"/>
        <v>腕得点表!3:13</v>
      </c>
      <c r="AE96" s="69" t="str">
        <f t="shared" si="46"/>
        <v>腕得点表!17:27</v>
      </c>
      <c r="AF96" t="str">
        <f t="shared" si="47"/>
        <v>往得点表!3:13</v>
      </c>
      <c r="AG96" s="69" t="str">
        <f t="shared" si="48"/>
        <v>往得点表!17:27</v>
      </c>
      <c r="AH96" t="str">
        <f t="shared" si="49"/>
        <v>五得点表!3:13</v>
      </c>
      <c r="AI96" s="69" t="str">
        <f t="shared" si="50"/>
        <v>五得点表!17:27</v>
      </c>
      <c r="AJ96" t="b">
        <f t="shared" si="51"/>
        <v>0</v>
      </c>
    </row>
    <row r="97" spans="1:36" ht="18" customHeight="1">
      <c r="A97" s="14">
        <v>86</v>
      </c>
      <c r="B97" s="140"/>
      <c r="C97" s="141"/>
      <c r="D97" s="33"/>
      <c r="E97" s="33"/>
      <c r="F97" s="33"/>
      <c r="G97" s="33"/>
      <c r="H97" s="49"/>
      <c r="I97" s="50" t="str">
        <f t="shared" ca="1" si="36"/>
        <v/>
      </c>
      <c r="J97" s="49"/>
      <c r="K97" s="50" t="str">
        <f t="shared" ca="1" si="37"/>
        <v/>
      </c>
      <c r="L97" s="49"/>
      <c r="M97" s="50" t="str">
        <f t="shared" ca="1" si="38"/>
        <v/>
      </c>
      <c r="N97" s="49"/>
      <c r="O97" s="50" t="str">
        <f t="shared" ca="1" si="39"/>
        <v/>
      </c>
      <c r="P97" s="49"/>
      <c r="Q97" s="50" t="str">
        <f t="shared" ca="1" si="40"/>
        <v/>
      </c>
      <c r="R97" s="17" t="str">
        <f t="shared" si="31"/>
        <v/>
      </c>
      <c r="S97" s="17" t="str">
        <f t="shared" si="32"/>
        <v/>
      </c>
      <c r="T97" s="17" t="str">
        <f>IF(R97="","",IF(R97=5,INDEX(設定!$A$2:$G$8,MATCH(S97,設定!$A$2:$A$8,1),MATCH(U97,設定!$A$2:$G$2,1)),IF(AJ97,INDEX(設定!$A$11:$G$17,MATCH(S97,設定!$A$11:$A$17,1),MATCH(U97,設定!$A$11:$G$11,1)),"-----")))</f>
        <v/>
      </c>
      <c r="U97" s="18" t="str">
        <f t="shared" si="33"/>
        <v/>
      </c>
      <c r="V97" s="19" t="str">
        <f t="shared" si="34"/>
        <v/>
      </c>
      <c r="X97">
        <v>86</v>
      </c>
      <c r="Y97" t="str">
        <f t="shared" si="35"/>
        <v/>
      </c>
      <c r="Z97" t="str">
        <f t="shared" si="41"/>
        <v>立得点表!3:13</v>
      </c>
      <c r="AA97" s="69" t="str">
        <f t="shared" si="42"/>
        <v>立得点表!17:27</v>
      </c>
      <c r="AB97" t="str">
        <f t="shared" si="43"/>
        <v>上得点表!3:13</v>
      </c>
      <c r="AC97" s="69" t="str">
        <f t="shared" si="44"/>
        <v>上得点表!17:27</v>
      </c>
      <c r="AD97" t="str">
        <f t="shared" si="45"/>
        <v>腕得点表!3:13</v>
      </c>
      <c r="AE97" s="69" t="str">
        <f t="shared" si="46"/>
        <v>腕得点表!17:27</v>
      </c>
      <c r="AF97" t="str">
        <f t="shared" si="47"/>
        <v>往得点表!3:13</v>
      </c>
      <c r="AG97" s="69" t="str">
        <f t="shared" si="48"/>
        <v>往得点表!17:27</v>
      </c>
      <c r="AH97" t="str">
        <f t="shared" si="49"/>
        <v>五得点表!3:13</v>
      </c>
      <c r="AI97" s="69" t="str">
        <f t="shared" si="50"/>
        <v>五得点表!17:27</v>
      </c>
      <c r="AJ97" t="b">
        <f t="shared" si="51"/>
        <v>0</v>
      </c>
    </row>
    <row r="98" spans="1:36" ht="18" customHeight="1">
      <c r="A98" s="20">
        <v>87</v>
      </c>
      <c r="B98" s="142"/>
      <c r="C98" s="143"/>
      <c r="D98" s="34"/>
      <c r="E98" s="34"/>
      <c r="F98" s="34"/>
      <c r="G98" s="34"/>
      <c r="H98" s="51"/>
      <c r="I98" s="52" t="str">
        <f t="shared" ca="1" si="36"/>
        <v/>
      </c>
      <c r="J98" s="51"/>
      <c r="K98" s="52" t="str">
        <f t="shared" ca="1" si="37"/>
        <v/>
      </c>
      <c r="L98" s="51"/>
      <c r="M98" s="52" t="str">
        <f t="shared" ca="1" si="38"/>
        <v/>
      </c>
      <c r="N98" s="51"/>
      <c r="O98" s="52" t="str">
        <f t="shared" ca="1" si="39"/>
        <v/>
      </c>
      <c r="P98" s="51"/>
      <c r="Q98" s="52" t="str">
        <f t="shared" ca="1" si="40"/>
        <v/>
      </c>
      <c r="R98" s="22" t="str">
        <f t="shared" si="31"/>
        <v/>
      </c>
      <c r="S98" s="22" t="str">
        <f t="shared" si="32"/>
        <v/>
      </c>
      <c r="T98" s="22" t="str">
        <f>IF(R98="","",IF(R98=5,INDEX(設定!$A$2:$G$8,MATCH(S98,設定!$A$2:$A$8,1),MATCH(U98,設定!$A$2:$G$2,1)),IF(AJ98,INDEX(設定!$A$11:$G$17,MATCH(S98,設定!$A$11:$A$17,1),MATCH(U98,設定!$A$11:$G$11,1)),"-----")))</f>
        <v/>
      </c>
      <c r="U98" s="23" t="str">
        <f t="shared" si="33"/>
        <v/>
      </c>
      <c r="V98" s="21" t="str">
        <f t="shared" si="34"/>
        <v/>
      </c>
      <c r="X98">
        <v>87</v>
      </c>
      <c r="Y98" t="str">
        <f t="shared" si="35"/>
        <v/>
      </c>
      <c r="Z98" t="str">
        <f t="shared" si="41"/>
        <v>立得点表!3:13</v>
      </c>
      <c r="AA98" s="69" t="str">
        <f t="shared" si="42"/>
        <v>立得点表!17:27</v>
      </c>
      <c r="AB98" t="str">
        <f t="shared" si="43"/>
        <v>上得点表!3:13</v>
      </c>
      <c r="AC98" s="69" t="str">
        <f t="shared" si="44"/>
        <v>上得点表!17:27</v>
      </c>
      <c r="AD98" t="str">
        <f t="shared" si="45"/>
        <v>腕得点表!3:13</v>
      </c>
      <c r="AE98" s="69" t="str">
        <f t="shared" si="46"/>
        <v>腕得点表!17:27</v>
      </c>
      <c r="AF98" t="str">
        <f t="shared" si="47"/>
        <v>往得点表!3:13</v>
      </c>
      <c r="AG98" s="69" t="str">
        <f t="shared" si="48"/>
        <v>往得点表!17:27</v>
      </c>
      <c r="AH98" t="str">
        <f t="shared" si="49"/>
        <v>五得点表!3:13</v>
      </c>
      <c r="AI98" s="69" t="str">
        <f t="shared" si="50"/>
        <v>五得点表!17:27</v>
      </c>
      <c r="AJ98" t="b">
        <f t="shared" si="51"/>
        <v>0</v>
      </c>
    </row>
    <row r="99" spans="1:36" ht="18" customHeight="1">
      <c r="A99" s="20">
        <v>88</v>
      </c>
      <c r="B99" s="142"/>
      <c r="C99" s="143"/>
      <c r="D99" s="34"/>
      <c r="E99" s="34"/>
      <c r="F99" s="34"/>
      <c r="G99" s="34"/>
      <c r="H99" s="51"/>
      <c r="I99" s="52" t="str">
        <f t="shared" ca="1" si="36"/>
        <v/>
      </c>
      <c r="J99" s="51"/>
      <c r="K99" s="52" t="str">
        <f t="shared" ca="1" si="37"/>
        <v/>
      </c>
      <c r="L99" s="51"/>
      <c r="M99" s="52" t="str">
        <f t="shared" ca="1" si="38"/>
        <v/>
      </c>
      <c r="N99" s="51"/>
      <c r="O99" s="52" t="str">
        <f t="shared" ca="1" si="39"/>
        <v/>
      </c>
      <c r="P99" s="51"/>
      <c r="Q99" s="52" t="str">
        <f t="shared" ca="1" si="40"/>
        <v/>
      </c>
      <c r="R99" s="22" t="str">
        <f t="shared" si="31"/>
        <v/>
      </c>
      <c r="S99" s="22" t="str">
        <f t="shared" si="32"/>
        <v/>
      </c>
      <c r="T99" s="22" t="str">
        <f>IF(R99="","",IF(R99=5,INDEX(設定!$A$2:$G$8,MATCH(S99,設定!$A$2:$A$8,1),MATCH(U99,設定!$A$2:$G$2,1)),IF(AJ99,INDEX(設定!$A$11:$G$17,MATCH(S99,設定!$A$11:$A$17,1),MATCH(U99,設定!$A$11:$G$11,1)),"-----")))</f>
        <v/>
      </c>
      <c r="U99" s="23" t="str">
        <f t="shared" si="33"/>
        <v/>
      </c>
      <c r="V99" s="21" t="str">
        <f t="shared" si="34"/>
        <v/>
      </c>
      <c r="X99">
        <v>88</v>
      </c>
      <c r="Y99" t="str">
        <f t="shared" si="35"/>
        <v/>
      </c>
      <c r="Z99" t="str">
        <f t="shared" si="41"/>
        <v>立得点表!3:13</v>
      </c>
      <c r="AA99" s="69" t="str">
        <f t="shared" si="42"/>
        <v>立得点表!17:27</v>
      </c>
      <c r="AB99" t="str">
        <f t="shared" si="43"/>
        <v>上得点表!3:13</v>
      </c>
      <c r="AC99" s="69" t="str">
        <f t="shared" si="44"/>
        <v>上得点表!17:27</v>
      </c>
      <c r="AD99" t="str">
        <f t="shared" si="45"/>
        <v>腕得点表!3:13</v>
      </c>
      <c r="AE99" s="69" t="str">
        <f t="shared" si="46"/>
        <v>腕得点表!17:27</v>
      </c>
      <c r="AF99" t="str">
        <f t="shared" si="47"/>
        <v>往得点表!3:13</v>
      </c>
      <c r="AG99" s="69" t="str">
        <f t="shared" si="48"/>
        <v>往得点表!17:27</v>
      </c>
      <c r="AH99" t="str">
        <f t="shared" si="49"/>
        <v>五得点表!3:13</v>
      </c>
      <c r="AI99" s="69" t="str">
        <f t="shared" si="50"/>
        <v>五得点表!17:27</v>
      </c>
      <c r="AJ99" t="b">
        <f t="shared" si="51"/>
        <v>0</v>
      </c>
    </row>
    <row r="100" spans="1:36" ht="18" customHeight="1">
      <c r="A100" s="20">
        <v>89</v>
      </c>
      <c r="B100" s="142"/>
      <c r="C100" s="143"/>
      <c r="D100" s="34"/>
      <c r="E100" s="34"/>
      <c r="F100" s="34"/>
      <c r="G100" s="34"/>
      <c r="H100" s="51"/>
      <c r="I100" s="52" t="str">
        <f t="shared" ca="1" si="36"/>
        <v/>
      </c>
      <c r="J100" s="51"/>
      <c r="K100" s="52" t="str">
        <f t="shared" ca="1" si="37"/>
        <v/>
      </c>
      <c r="L100" s="51"/>
      <c r="M100" s="52" t="str">
        <f t="shared" ca="1" si="38"/>
        <v/>
      </c>
      <c r="N100" s="51"/>
      <c r="O100" s="52" t="str">
        <f t="shared" ca="1" si="39"/>
        <v/>
      </c>
      <c r="P100" s="51"/>
      <c r="Q100" s="52" t="str">
        <f t="shared" ca="1" si="40"/>
        <v/>
      </c>
      <c r="R100" s="22" t="str">
        <f t="shared" si="31"/>
        <v/>
      </c>
      <c r="S100" s="22" t="str">
        <f t="shared" si="32"/>
        <v/>
      </c>
      <c r="T100" s="22" t="str">
        <f>IF(R100="","",IF(R100=5,INDEX(設定!$A$2:$G$8,MATCH(S100,設定!$A$2:$A$8,1),MATCH(U100,設定!$A$2:$G$2,1)),IF(AJ100,INDEX(設定!$A$11:$G$17,MATCH(S100,設定!$A$11:$A$17,1),MATCH(U100,設定!$A$11:$G$11,1)),"-----")))</f>
        <v/>
      </c>
      <c r="U100" s="23" t="str">
        <f t="shared" si="33"/>
        <v/>
      </c>
      <c r="V100" s="21" t="str">
        <f t="shared" si="34"/>
        <v/>
      </c>
      <c r="X100">
        <v>89</v>
      </c>
      <c r="Y100" t="str">
        <f t="shared" si="35"/>
        <v/>
      </c>
      <c r="Z100" t="str">
        <f t="shared" si="41"/>
        <v>立得点表!3:13</v>
      </c>
      <c r="AA100" s="69" t="str">
        <f t="shared" si="42"/>
        <v>立得点表!17:27</v>
      </c>
      <c r="AB100" t="str">
        <f t="shared" si="43"/>
        <v>上得点表!3:13</v>
      </c>
      <c r="AC100" s="69" t="str">
        <f t="shared" si="44"/>
        <v>上得点表!17:27</v>
      </c>
      <c r="AD100" t="str">
        <f t="shared" si="45"/>
        <v>腕得点表!3:13</v>
      </c>
      <c r="AE100" s="69" t="str">
        <f t="shared" si="46"/>
        <v>腕得点表!17:27</v>
      </c>
      <c r="AF100" t="str">
        <f t="shared" si="47"/>
        <v>往得点表!3:13</v>
      </c>
      <c r="AG100" s="69" t="str">
        <f t="shared" si="48"/>
        <v>往得点表!17:27</v>
      </c>
      <c r="AH100" t="str">
        <f t="shared" si="49"/>
        <v>五得点表!3:13</v>
      </c>
      <c r="AI100" s="69" t="str">
        <f t="shared" si="50"/>
        <v>五得点表!17:27</v>
      </c>
      <c r="AJ100" t="b">
        <f t="shared" si="51"/>
        <v>0</v>
      </c>
    </row>
    <row r="101" spans="1:36" ht="18" customHeight="1">
      <c r="A101" s="24">
        <v>90</v>
      </c>
      <c r="B101" s="138"/>
      <c r="C101" s="139"/>
      <c r="D101" s="35"/>
      <c r="E101" s="35"/>
      <c r="F101" s="35"/>
      <c r="G101" s="35"/>
      <c r="H101" s="53"/>
      <c r="I101" s="54" t="str">
        <f t="shared" ca="1" si="36"/>
        <v/>
      </c>
      <c r="J101" s="53"/>
      <c r="K101" s="54" t="str">
        <f t="shared" ca="1" si="37"/>
        <v/>
      </c>
      <c r="L101" s="53"/>
      <c r="M101" s="54" t="str">
        <f t="shared" ca="1" si="38"/>
        <v/>
      </c>
      <c r="N101" s="53"/>
      <c r="O101" s="54" t="str">
        <f t="shared" ca="1" si="39"/>
        <v/>
      </c>
      <c r="P101" s="53"/>
      <c r="Q101" s="54" t="str">
        <f t="shared" ca="1" si="40"/>
        <v/>
      </c>
      <c r="R101" s="26" t="str">
        <f t="shared" si="31"/>
        <v/>
      </c>
      <c r="S101" s="26" t="str">
        <f t="shared" si="32"/>
        <v/>
      </c>
      <c r="T101" s="26" t="str">
        <f>IF(R101="","",IF(R101=5,INDEX(設定!$A$2:$G$8,MATCH(S101,設定!$A$2:$A$8,1),MATCH(U101,設定!$A$2:$G$2,1)),IF(AJ101,INDEX(設定!$A$11:$G$17,MATCH(S101,設定!$A$11:$A$17,1),MATCH(U101,設定!$A$11:$G$11,1)),"-----")))</f>
        <v/>
      </c>
      <c r="U101" s="27" t="str">
        <f t="shared" si="33"/>
        <v/>
      </c>
      <c r="V101" s="25" t="str">
        <f t="shared" si="34"/>
        <v/>
      </c>
      <c r="X101">
        <v>90</v>
      </c>
      <c r="Y101" t="str">
        <f t="shared" si="35"/>
        <v/>
      </c>
      <c r="Z101" t="str">
        <f t="shared" si="41"/>
        <v>立得点表!3:13</v>
      </c>
      <c r="AA101" s="69" t="str">
        <f t="shared" si="42"/>
        <v>立得点表!17:27</v>
      </c>
      <c r="AB101" t="str">
        <f t="shared" si="43"/>
        <v>上得点表!3:13</v>
      </c>
      <c r="AC101" s="69" t="str">
        <f t="shared" si="44"/>
        <v>上得点表!17:27</v>
      </c>
      <c r="AD101" t="str">
        <f t="shared" si="45"/>
        <v>腕得点表!3:13</v>
      </c>
      <c r="AE101" s="69" t="str">
        <f t="shared" si="46"/>
        <v>腕得点表!17:27</v>
      </c>
      <c r="AF101" t="str">
        <f t="shared" si="47"/>
        <v>往得点表!3:13</v>
      </c>
      <c r="AG101" s="69" t="str">
        <f t="shared" si="48"/>
        <v>往得点表!17:27</v>
      </c>
      <c r="AH101" t="str">
        <f t="shared" si="49"/>
        <v>五得点表!3:13</v>
      </c>
      <c r="AI101" s="69" t="str">
        <f t="shared" si="50"/>
        <v>五得点表!17:27</v>
      </c>
      <c r="AJ101" t="b">
        <f t="shared" si="51"/>
        <v>0</v>
      </c>
    </row>
    <row r="102" spans="1:36" ht="18" customHeight="1">
      <c r="A102" s="14">
        <v>91</v>
      </c>
      <c r="B102" s="140"/>
      <c r="C102" s="141"/>
      <c r="D102" s="33"/>
      <c r="E102" s="33"/>
      <c r="F102" s="33"/>
      <c r="G102" s="33"/>
      <c r="H102" s="49"/>
      <c r="I102" s="50" t="str">
        <f t="shared" ca="1" si="36"/>
        <v/>
      </c>
      <c r="J102" s="49"/>
      <c r="K102" s="50" t="str">
        <f t="shared" ca="1" si="37"/>
        <v/>
      </c>
      <c r="L102" s="49"/>
      <c r="M102" s="50" t="str">
        <f t="shared" ca="1" si="38"/>
        <v/>
      </c>
      <c r="N102" s="49"/>
      <c r="O102" s="50" t="str">
        <f t="shared" ca="1" si="39"/>
        <v/>
      </c>
      <c r="P102" s="49"/>
      <c r="Q102" s="50" t="str">
        <f t="shared" ca="1" si="40"/>
        <v/>
      </c>
      <c r="R102" s="17" t="str">
        <f t="shared" si="31"/>
        <v/>
      </c>
      <c r="S102" s="17" t="str">
        <f t="shared" si="32"/>
        <v/>
      </c>
      <c r="T102" s="17" t="str">
        <f>IF(R102="","",IF(R102=5,INDEX(設定!$A$2:$G$8,MATCH(S102,設定!$A$2:$A$8,1),MATCH(U102,設定!$A$2:$G$2,1)),IF(AJ102,INDEX(設定!$A$11:$G$17,MATCH(S102,設定!$A$11:$A$17,1),MATCH(U102,設定!$A$11:$G$11,1)),"-----")))</f>
        <v/>
      </c>
      <c r="U102" s="18" t="str">
        <f t="shared" si="33"/>
        <v/>
      </c>
      <c r="V102" s="19" t="str">
        <f t="shared" si="34"/>
        <v/>
      </c>
      <c r="X102">
        <v>91</v>
      </c>
      <c r="Y102" t="str">
        <f t="shared" si="35"/>
        <v/>
      </c>
      <c r="Z102" t="str">
        <f t="shared" si="41"/>
        <v>立得点表!3:13</v>
      </c>
      <c r="AA102" s="69" t="str">
        <f t="shared" si="42"/>
        <v>立得点表!17:27</v>
      </c>
      <c r="AB102" t="str">
        <f t="shared" si="43"/>
        <v>上得点表!3:13</v>
      </c>
      <c r="AC102" s="69" t="str">
        <f t="shared" si="44"/>
        <v>上得点表!17:27</v>
      </c>
      <c r="AD102" t="str">
        <f t="shared" si="45"/>
        <v>腕得点表!3:13</v>
      </c>
      <c r="AE102" s="69" t="str">
        <f t="shared" si="46"/>
        <v>腕得点表!17:27</v>
      </c>
      <c r="AF102" t="str">
        <f t="shared" si="47"/>
        <v>往得点表!3:13</v>
      </c>
      <c r="AG102" s="69" t="str">
        <f t="shared" si="48"/>
        <v>往得点表!17:27</v>
      </c>
      <c r="AH102" t="str">
        <f t="shared" si="49"/>
        <v>五得点表!3:13</v>
      </c>
      <c r="AI102" s="69" t="str">
        <f t="shared" si="50"/>
        <v>五得点表!17:27</v>
      </c>
      <c r="AJ102" t="b">
        <f t="shared" si="51"/>
        <v>0</v>
      </c>
    </row>
    <row r="103" spans="1:36" ht="18" customHeight="1">
      <c r="A103" s="20">
        <v>92</v>
      </c>
      <c r="B103" s="142"/>
      <c r="C103" s="143"/>
      <c r="D103" s="34"/>
      <c r="E103" s="34"/>
      <c r="F103" s="34"/>
      <c r="G103" s="34"/>
      <c r="H103" s="51"/>
      <c r="I103" s="52" t="str">
        <f t="shared" ca="1" si="36"/>
        <v/>
      </c>
      <c r="J103" s="51"/>
      <c r="K103" s="52" t="str">
        <f t="shared" ca="1" si="37"/>
        <v/>
      </c>
      <c r="L103" s="51"/>
      <c r="M103" s="52" t="str">
        <f t="shared" ca="1" si="38"/>
        <v/>
      </c>
      <c r="N103" s="51"/>
      <c r="O103" s="52" t="str">
        <f t="shared" ca="1" si="39"/>
        <v/>
      </c>
      <c r="P103" s="51"/>
      <c r="Q103" s="52" t="str">
        <f t="shared" ca="1" si="40"/>
        <v/>
      </c>
      <c r="R103" s="22" t="str">
        <f t="shared" si="31"/>
        <v/>
      </c>
      <c r="S103" s="22" t="str">
        <f t="shared" si="32"/>
        <v/>
      </c>
      <c r="T103" s="22" t="str">
        <f>IF(R103="","",IF(R103=5,INDEX(設定!$A$2:$G$8,MATCH(S103,設定!$A$2:$A$8,1),MATCH(U103,設定!$A$2:$G$2,1)),IF(AJ103,INDEX(設定!$A$11:$G$17,MATCH(S103,設定!$A$11:$A$17,1),MATCH(U103,設定!$A$11:$G$11,1)),"-----")))</f>
        <v/>
      </c>
      <c r="U103" s="23" t="str">
        <f t="shared" si="33"/>
        <v/>
      </c>
      <c r="V103" s="21" t="str">
        <f t="shared" si="34"/>
        <v/>
      </c>
      <c r="X103">
        <v>92</v>
      </c>
      <c r="Y103" t="str">
        <f t="shared" si="35"/>
        <v/>
      </c>
      <c r="Z103" t="str">
        <f t="shared" si="41"/>
        <v>立得点表!3:13</v>
      </c>
      <c r="AA103" s="69" t="str">
        <f t="shared" si="42"/>
        <v>立得点表!17:27</v>
      </c>
      <c r="AB103" t="str">
        <f t="shared" si="43"/>
        <v>上得点表!3:13</v>
      </c>
      <c r="AC103" s="69" t="str">
        <f t="shared" si="44"/>
        <v>上得点表!17:27</v>
      </c>
      <c r="AD103" t="str">
        <f t="shared" si="45"/>
        <v>腕得点表!3:13</v>
      </c>
      <c r="AE103" s="69" t="str">
        <f t="shared" si="46"/>
        <v>腕得点表!17:27</v>
      </c>
      <c r="AF103" t="str">
        <f t="shared" si="47"/>
        <v>往得点表!3:13</v>
      </c>
      <c r="AG103" s="69" t="str">
        <f t="shared" si="48"/>
        <v>往得点表!17:27</v>
      </c>
      <c r="AH103" t="str">
        <f t="shared" si="49"/>
        <v>五得点表!3:13</v>
      </c>
      <c r="AI103" s="69" t="str">
        <f t="shared" si="50"/>
        <v>五得点表!17:27</v>
      </c>
      <c r="AJ103" t="b">
        <f t="shared" si="51"/>
        <v>0</v>
      </c>
    </row>
    <row r="104" spans="1:36" ht="18" customHeight="1">
      <c r="A104" s="20">
        <v>93</v>
      </c>
      <c r="B104" s="142"/>
      <c r="C104" s="143"/>
      <c r="D104" s="34"/>
      <c r="E104" s="34"/>
      <c r="F104" s="34"/>
      <c r="G104" s="34"/>
      <c r="H104" s="51"/>
      <c r="I104" s="52" t="str">
        <f t="shared" ca="1" si="36"/>
        <v/>
      </c>
      <c r="J104" s="51"/>
      <c r="K104" s="52" t="str">
        <f t="shared" ca="1" si="37"/>
        <v/>
      </c>
      <c r="L104" s="51"/>
      <c r="M104" s="52" t="str">
        <f t="shared" ca="1" si="38"/>
        <v/>
      </c>
      <c r="N104" s="51"/>
      <c r="O104" s="52" t="str">
        <f t="shared" ca="1" si="39"/>
        <v/>
      </c>
      <c r="P104" s="51"/>
      <c r="Q104" s="52" t="str">
        <f t="shared" ca="1" si="40"/>
        <v/>
      </c>
      <c r="R104" s="22" t="str">
        <f t="shared" si="31"/>
        <v/>
      </c>
      <c r="S104" s="22" t="str">
        <f t="shared" si="32"/>
        <v/>
      </c>
      <c r="T104" s="22" t="str">
        <f>IF(R104="","",IF(R104=5,INDEX(設定!$A$2:$G$8,MATCH(S104,設定!$A$2:$A$8,1),MATCH(U104,設定!$A$2:$G$2,1)),IF(AJ104,INDEX(設定!$A$11:$G$17,MATCH(S104,設定!$A$11:$A$17,1),MATCH(U104,設定!$A$11:$G$11,1)),"-----")))</f>
        <v/>
      </c>
      <c r="U104" s="23" t="str">
        <f t="shared" si="33"/>
        <v/>
      </c>
      <c r="V104" s="21" t="str">
        <f t="shared" si="34"/>
        <v/>
      </c>
      <c r="X104">
        <v>93</v>
      </c>
      <c r="Y104" t="str">
        <f t="shared" si="35"/>
        <v/>
      </c>
      <c r="Z104" t="str">
        <f t="shared" si="41"/>
        <v>立得点表!3:13</v>
      </c>
      <c r="AA104" s="69" t="str">
        <f t="shared" si="42"/>
        <v>立得点表!17:27</v>
      </c>
      <c r="AB104" t="str">
        <f t="shared" si="43"/>
        <v>上得点表!3:13</v>
      </c>
      <c r="AC104" s="69" t="str">
        <f t="shared" si="44"/>
        <v>上得点表!17:27</v>
      </c>
      <c r="AD104" t="str">
        <f t="shared" si="45"/>
        <v>腕得点表!3:13</v>
      </c>
      <c r="AE104" s="69" t="str">
        <f t="shared" si="46"/>
        <v>腕得点表!17:27</v>
      </c>
      <c r="AF104" t="str">
        <f t="shared" si="47"/>
        <v>往得点表!3:13</v>
      </c>
      <c r="AG104" s="69" t="str">
        <f t="shared" si="48"/>
        <v>往得点表!17:27</v>
      </c>
      <c r="AH104" t="str">
        <f t="shared" si="49"/>
        <v>五得点表!3:13</v>
      </c>
      <c r="AI104" s="69" t="str">
        <f t="shared" si="50"/>
        <v>五得点表!17:27</v>
      </c>
      <c r="AJ104" t="b">
        <f t="shared" si="51"/>
        <v>0</v>
      </c>
    </row>
    <row r="105" spans="1:36" ht="18" customHeight="1">
      <c r="A105" s="20">
        <v>94</v>
      </c>
      <c r="B105" s="142"/>
      <c r="C105" s="143"/>
      <c r="D105" s="34"/>
      <c r="E105" s="34"/>
      <c r="F105" s="34"/>
      <c r="G105" s="34"/>
      <c r="H105" s="51"/>
      <c r="I105" s="52" t="str">
        <f t="shared" ca="1" si="36"/>
        <v/>
      </c>
      <c r="J105" s="51"/>
      <c r="K105" s="52" t="str">
        <f t="shared" ca="1" si="37"/>
        <v/>
      </c>
      <c r="L105" s="51"/>
      <c r="M105" s="52" t="str">
        <f t="shared" ca="1" si="38"/>
        <v/>
      </c>
      <c r="N105" s="51"/>
      <c r="O105" s="52" t="str">
        <f t="shared" ca="1" si="39"/>
        <v/>
      </c>
      <c r="P105" s="51"/>
      <c r="Q105" s="52" t="str">
        <f t="shared" ca="1" si="40"/>
        <v/>
      </c>
      <c r="R105" s="22" t="str">
        <f t="shared" si="31"/>
        <v/>
      </c>
      <c r="S105" s="22" t="str">
        <f t="shared" si="32"/>
        <v/>
      </c>
      <c r="T105" s="22" t="str">
        <f>IF(R105="","",IF(R105=5,INDEX(設定!$A$2:$G$8,MATCH(S105,設定!$A$2:$A$8,1),MATCH(U105,設定!$A$2:$G$2,1)),IF(AJ105,INDEX(設定!$A$11:$G$17,MATCH(S105,設定!$A$11:$A$17,1),MATCH(U105,設定!$A$11:$G$11,1)),"-----")))</f>
        <v/>
      </c>
      <c r="U105" s="23" t="str">
        <f t="shared" si="33"/>
        <v/>
      </c>
      <c r="V105" s="21" t="str">
        <f t="shared" si="34"/>
        <v/>
      </c>
      <c r="X105">
        <v>94</v>
      </c>
      <c r="Y105" t="str">
        <f t="shared" si="35"/>
        <v/>
      </c>
      <c r="Z105" t="str">
        <f t="shared" si="41"/>
        <v>立得点表!3:13</v>
      </c>
      <c r="AA105" s="69" t="str">
        <f t="shared" si="42"/>
        <v>立得点表!17:27</v>
      </c>
      <c r="AB105" t="str">
        <f t="shared" si="43"/>
        <v>上得点表!3:13</v>
      </c>
      <c r="AC105" s="69" t="str">
        <f t="shared" si="44"/>
        <v>上得点表!17:27</v>
      </c>
      <c r="AD105" t="str">
        <f t="shared" si="45"/>
        <v>腕得点表!3:13</v>
      </c>
      <c r="AE105" s="69" t="str">
        <f t="shared" si="46"/>
        <v>腕得点表!17:27</v>
      </c>
      <c r="AF105" t="str">
        <f t="shared" si="47"/>
        <v>往得点表!3:13</v>
      </c>
      <c r="AG105" s="69" t="str">
        <f t="shared" si="48"/>
        <v>往得点表!17:27</v>
      </c>
      <c r="AH105" t="str">
        <f t="shared" si="49"/>
        <v>五得点表!3:13</v>
      </c>
      <c r="AI105" s="69" t="str">
        <f t="shared" si="50"/>
        <v>五得点表!17:27</v>
      </c>
      <c r="AJ105" t="b">
        <f t="shared" si="51"/>
        <v>0</v>
      </c>
    </row>
    <row r="106" spans="1:36" ht="18" customHeight="1">
      <c r="A106" s="24">
        <v>95</v>
      </c>
      <c r="B106" s="138"/>
      <c r="C106" s="139"/>
      <c r="D106" s="35"/>
      <c r="E106" s="35"/>
      <c r="F106" s="35"/>
      <c r="G106" s="35"/>
      <c r="H106" s="53"/>
      <c r="I106" s="54" t="str">
        <f t="shared" ca="1" si="36"/>
        <v/>
      </c>
      <c r="J106" s="53"/>
      <c r="K106" s="54" t="str">
        <f t="shared" ca="1" si="37"/>
        <v/>
      </c>
      <c r="L106" s="53"/>
      <c r="M106" s="54" t="str">
        <f t="shared" ca="1" si="38"/>
        <v/>
      </c>
      <c r="N106" s="53"/>
      <c r="O106" s="54" t="str">
        <f t="shared" ca="1" si="39"/>
        <v/>
      </c>
      <c r="P106" s="53"/>
      <c r="Q106" s="54" t="str">
        <f t="shared" ca="1" si="40"/>
        <v/>
      </c>
      <c r="R106" s="26" t="str">
        <f t="shared" si="31"/>
        <v/>
      </c>
      <c r="S106" s="26" t="str">
        <f t="shared" si="32"/>
        <v/>
      </c>
      <c r="T106" s="26" t="str">
        <f>IF(R106="","",IF(R106=5,INDEX(設定!$A$2:$G$8,MATCH(S106,設定!$A$2:$A$8,1),MATCH(U106,設定!$A$2:$G$2,1)),IF(AJ106,INDEX(設定!$A$11:$G$17,MATCH(S106,設定!$A$11:$A$17,1),MATCH(U106,設定!$A$11:$G$11,1)),"-----")))</f>
        <v/>
      </c>
      <c r="U106" s="27" t="str">
        <f t="shared" si="33"/>
        <v/>
      </c>
      <c r="V106" s="25" t="str">
        <f t="shared" si="34"/>
        <v/>
      </c>
      <c r="X106">
        <v>95</v>
      </c>
      <c r="Y106" t="str">
        <f t="shared" si="35"/>
        <v/>
      </c>
      <c r="Z106" t="str">
        <f t="shared" si="41"/>
        <v>立得点表!3:13</v>
      </c>
      <c r="AA106" s="69" t="str">
        <f t="shared" si="42"/>
        <v>立得点表!17:27</v>
      </c>
      <c r="AB106" t="str">
        <f t="shared" si="43"/>
        <v>上得点表!3:13</v>
      </c>
      <c r="AC106" s="69" t="str">
        <f t="shared" si="44"/>
        <v>上得点表!17:27</v>
      </c>
      <c r="AD106" t="str">
        <f t="shared" si="45"/>
        <v>腕得点表!3:13</v>
      </c>
      <c r="AE106" s="69" t="str">
        <f t="shared" si="46"/>
        <v>腕得点表!17:27</v>
      </c>
      <c r="AF106" t="str">
        <f t="shared" si="47"/>
        <v>往得点表!3:13</v>
      </c>
      <c r="AG106" s="69" t="str">
        <f t="shared" si="48"/>
        <v>往得点表!17:27</v>
      </c>
      <c r="AH106" t="str">
        <f t="shared" si="49"/>
        <v>五得点表!3:13</v>
      </c>
      <c r="AI106" s="69" t="str">
        <f t="shared" si="50"/>
        <v>五得点表!17:27</v>
      </c>
      <c r="AJ106" t="b">
        <f t="shared" si="51"/>
        <v>0</v>
      </c>
    </row>
    <row r="107" spans="1:36" ht="18" customHeight="1">
      <c r="A107" s="14">
        <v>96</v>
      </c>
      <c r="B107" s="140"/>
      <c r="C107" s="141"/>
      <c r="D107" s="33"/>
      <c r="E107" s="33"/>
      <c r="F107" s="33"/>
      <c r="G107" s="33"/>
      <c r="H107" s="49"/>
      <c r="I107" s="50" t="str">
        <f t="shared" ca="1" si="36"/>
        <v/>
      </c>
      <c r="J107" s="49"/>
      <c r="K107" s="50" t="str">
        <f t="shared" ca="1" si="37"/>
        <v/>
      </c>
      <c r="L107" s="49"/>
      <c r="M107" s="50" t="str">
        <f t="shared" ca="1" si="38"/>
        <v/>
      </c>
      <c r="N107" s="49"/>
      <c r="O107" s="50" t="str">
        <f t="shared" ca="1" si="39"/>
        <v/>
      </c>
      <c r="P107" s="49"/>
      <c r="Q107" s="50" t="str">
        <f t="shared" ca="1" si="40"/>
        <v/>
      </c>
      <c r="R107" s="17" t="str">
        <f t="shared" si="31"/>
        <v/>
      </c>
      <c r="S107" s="17" t="str">
        <f t="shared" si="32"/>
        <v/>
      </c>
      <c r="T107" s="17" t="str">
        <f>IF(R107="","",IF(R107=5,INDEX(設定!$A$2:$G$8,MATCH(S107,設定!$A$2:$A$8,1),MATCH(U107,設定!$A$2:$G$2,1)),IF(AJ107,INDEX(設定!$A$11:$G$17,MATCH(S107,設定!$A$11:$A$17,1),MATCH(U107,設定!$A$11:$G$11,1)),"-----")))</f>
        <v/>
      </c>
      <c r="U107" s="18" t="str">
        <f t="shared" si="33"/>
        <v/>
      </c>
      <c r="V107" s="19" t="str">
        <f t="shared" si="34"/>
        <v/>
      </c>
      <c r="X107">
        <v>96</v>
      </c>
      <c r="Y107" t="str">
        <f t="shared" si="35"/>
        <v/>
      </c>
      <c r="Z107" t="str">
        <f t="shared" si="41"/>
        <v>立得点表!3:13</v>
      </c>
      <c r="AA107" s="69" t="str">
        <f t="shared" si="42"/>
        <v>立得点表!17:27</v>
      </c>
      <c r="AB107" t="str">
        <f t="shared" si="43"/>
        <v>上得点表!3:13</v>
      </c>
      <c r="AC107" s="69" t="str">
        <f t="shared" si="44"/>
        <v>上得点表!17:27</v>
      </c>
      <c r="AD107" t="str">
        <f t="shared" si="45"/>
        <v>腕得点表!3:13</v>
      </c>
      <c r="AE107" s="69" t="str">
        <f t="shared" si="46"/>
        <v>腕得点表!17:27</v>
      </c>
      <c r="AF107" t="str">
        <f t="shared" si="47"/>
        <v>往得点表!3:13</v>
      </c>
      <c r="AG107" s="69" t="str">
        <f t="shared" si="48"/>
        <v>往得点表!17:27</v>
      </c>
      <c r="AH107" t="str">
        <f t="shared" si="49"/>
        <v>五得点表!3:13</v>
      </c>
      <c r="AI107" s="69" t="str">
        <f t="shared" si="50"/>
        <v>五得点表!17:27</v>
      </c>
      <c r="AJ107" t="b">
        <f t="shared" si="51"/>
        <v>0</v>
      </c>
    </row>
    <row r="108" spans="1:36" ht="18" customHeight="1">
      <c r="A108" s="20">
        <v>97</v>
      </c>
      <c r="B108" s="142"/>
      <c r="C108" s="143"/>
      <c r="D108" s="34"/>
      <c r="E108" s="34"/>
      <c r="F108" s="34"/>
      <c r="G108" s="34"/>
      <c r="H108" s="51"/>
      <c r="I108" s="52" t="str">
        <f t="shared" ca="1" si="36"/>
        <v/>
      </c>
      <c r="J108" s="51"/>
      <c r="K108" s="52" t="str">
        <f t="shared" ca="1" si="37"/>
        <v/>
      </c>
      <c r="L108" s="51"/>
      <c r="M108" s="52" t="str">
        <f t="shared" ca="1" si="38"/>
        <v/>
      </c>
      <c r="N108" s="51"/>
      <c r="O108" s="52" t="str">
        <f t="shared" ca="1" si="39"/>
        <v/>
      </c>
      <c r="P108" s="51"/>
      <c r="Q108" s="52" t="str">
        <f t="shared" ca="1" si="40"/>
        <v/>
      </c>
      <c r="R108" s="22" t="str">
        <f t="shared" si="31"/>
        <v/>
      </c>
      <c r="S108" s="22" t="str">
        <f t="shared" si="32"/>
        <v/>
      </c>
      <c r="T108" s="22" t="str">
        <f>IF(R108="","",IF(R108=5,INDEX(設定!$A$2:$G$8,MATCH(S108,設定!$A$2:$A$8,1),MATCH(U108,設定!$A$2:$G$2,1)),IF(AJ108,INDEX(設定!$A$11:$G$17,MATCH(S108,設定!$A$11:$A$17,1),MATCH(U108,設定!$A$11:$G$11,1)),"-----")))</f>
        <v/>
      </c>
      <c r="U108" s="23" t="str">
        <f t="shared" si="33"/>
        <v/>
      </c>
      <c r="V108" s="21" t="str">
        <f t="shared" si="34"/>
        <v/>
      </c>
      <c r="X108">
        <v>97</v>
      </c>
      <c r="Y108" t="str">
        <f t="shared" si="35"/>
        <v/>
      </c>
      <c r="Z108" t="str">
        <f t="shared" si="41"/>
        <v>立得点表!3:13</v>
      </c>
      <c r="AA108" s="69" t="str">
        <f t="shared" si="42"/>
        <v>立得点表!17:27</v>
      </c>
      <c r="AB108" t="str">
        <f t="shared" si="43"/>
        <v>上得点表!3:13</v>
      </c>
      <c r="AC108" s="69" t="str">
        <f t="shared" si="44"/>
        <v>上得点表!17:27</v>
      </c>
      <c r="AD108" t="str">
        <f t="shared" si="45"/>
        <v>腕得点表!3:13</v>
      </c>
      <c r="AE108" s="69" t="str">
        <f t="shared" si="46"/>
        <v>腕得点表!17:27</v>
      </c>
      <c r="AF108" t="str">
        <f t="shared" si="47"/>
        <v>往得点表!3:13</v>
      </c>
      <c r="AG108" s="69" t="str">
        <f t="shared" si="48"/>
        <v>往得点表!17:27</v>
      </c>
      <c r="AH108" t="str">
        <f t="shared" si="49"/>
        <v>五得点表!3:13</v>
      </c>
      <c r="AI108" s="69" t="str">
        <f t="shared" si="50"/>
        <v>五得点表!17:27</v>
      </c>
      <c r="AJ108" t="b">
        <f t="shared" si="51"/>
        <v>0</v>
      </c>
    </row>
    <row r="109" spans="1:36" ht="18" customHeight="1">
      <c r="A109" s="20">
        <v>98</v>
      </c>
      <c r="B109" s="142"/>
      <c r="C109" s="143"/>
      <c r="D109" s="34"/>
      <c r="E109" s="34"/>
      <c r="F109" s="34"/>
      <c r="G109" s="34"/>
      <c r="H109" s="51"/>
      <c r="I109" s="52" t="str">
        <f t="shared" ca="1" si="36"/>
        <v/>
      </c>
      <c r="J109" s="51"/>
      <c r="K109" s="52" t="str">
        <f t="shared" ca="1" si="37"/>
        <v/>
      </c>
      <c r="L109" s="51"/>
      <c r="M109" s="52" t="str">
        <f t="shared" ca="1" si="38"/>
        <v/>
      </c>
      <c r="N109" s="51"/>
      <c r="O109" s="52" t="str">
        <f t="shared" ca="1" si="39"/>
        <v/>
      </c>
      <c r="P109" s="51"/>
      <c r="Q109" s="52" t="str">
        <f t="shared" ca="1" si="40"/>
        <v/>
      </c>
      <c r="R109" s="22" t="str">
        <f t="shared" si="31"/>
        <v/>
      </c>
      <c r="S109" s="22" t="str">
        <f t="shared" si="32"/>
        <v/>
      </c>
      <c r="T109" s="22" t="str">
        <f>IF(R109="","",IF(R109=5,INDEX(設定!$A$2:$G$8,MATCH(S109,設定!$A$2:$A$8,1),MATCH(U109,設定!$A$2:$G$2,1)),IF(AJ109,INDEX(設定!$A$11:$G$17,MATCH(S109,設定!$A$11:$A$17,1),MATCH(U109,設定!$A$11:$G$11,1)),"-----")))</f>
        <v/>
      </c>
      <c r="U109" s="23" t="str">
        <f t="shared" si="33"/>
        <v/>
      </c>
      <c r="V109" s="21" t="str">
        <f t="shared" si="34"/>
        <v/>
      </c>
      <c r="X109">
        <v>98</v>
      </c>
      <c r="Y109" t="str">
        <f t="shared" si="35"/>
        <v/>
      </c>
      <c r="Z109" t="str">
        <f t="shared" si="41"/>
        <v>立得点表!3:13</v>
      </c>
      <c r="AA109" s="69" t="str">
        <f t="shared" si="42"/>
        <v>立得点表!17:27</v>
      </c>
      <c r="AB109" t="str">
        <f t="shared" si="43"/>
        <v>上得点表!3:13</v>
      </c>
      <c r="AC109" s="69" t="str">
        <f t="shared" si="44"/>
        <v>上得点表!17:27</v>
      </c>
      <c r="AD109" t="str">
        <f t="shared" si="45"/>
        <v>腕得点表!3:13</v>
      </c>
      <c r="AE109" s="69" t="str">
        <f t="shared" si="46"/>
        <v>腕得点表!17:27</v>
      </c>
      <c r="AF109" t="str">
        <f t="shared" si="47"/>
        <v>往得点表!3:13</v>
      </c>
      <c r="AG109" s="69" t="str">
        <f t="shared" si="48"/>
        <v>往得点表!17:27</v>
      </c>
      <c r="AH109" t="str">
        <f t="shared" si="49"/>
        <v>五得点表!3:13</v>
      </c>
      <c r="AI109" s="69" t="str">
        <f t="shared" si="50"/>
        <v>五得点表!17:27</v>
      </c>
      <c r="AJ109" t="b">
        <f t="shared" si="51"/>
        <v>0</v>
      </c>
    </row>
    <row r="110" spans="1:36" ht="18" customHeight="1">
      <c r="A110" s="20">
        <v>99</v>
      </c>
      <c r="B110" s="142"/>
      <c r="C110" s="143"/>
      <c r="D110" s="34"/>
      <c r="E110" s="34"/>
      <c r="F110" s="34"/>
      <c r="G110" s="34"/>
      <c r="H110" s="51"/>
      <c r="I110" s="52" t="str">
        <f t="shared" ca="1" si="36"/>
        <v/>
      </c>
      <c r="J110" s="51"/>
      <c r="K110" s="52" t="str">
        <f t="shared" ca="1" si="37"/>
        <v/>
      </c>
      <c r="L110" s="51"/>
      <c r="M110" s="52" t="str">
        <f t="shared" ca="1" si="38"/>
        <v/>
      </c>
      <c r="N110" s="51"/>
      <c r="O110" s="52" t="str">
        <f t="shared" ca="1" si="39"/>
        <v/>
      </c>
      <c r="P110" s="51"/>
      <c r="Q110" s="52" t="str">
        <f t="shared" ca="1" si="40"/>
        <v/>
      </c>
      <c r="R110" s="22" t="str">
        <f t="shared" si="31"/>
        <v/>
      </c>
      <c r="S110" s="22" t="str">
        <f t="shared" si="32"/>
        <v/>
      </c>
      <c r="T110" s="22" t="str">
        <f>IF(R110="","",IF(R110=5,INDEX(設定!$A$2:$G$8,MATCH(S110,設定!$A$2:$A$8,1),MATCH(U110,設定!$A$2:$G$2,1)),IF(AJ110,INDEX(設定!$A$11:$G$17,MATCH(S110,設定!$A$11:$A$17,1),MATCH(U110,設定!$A$11:$G$11,1)),"-----")))</f>
        <v/>
      </c>
      <c r="U110" s="23" t="str">
        <f t="shared" si="33"/>
        <v/>
      </c>
      <c r="V110" s="21" t="str">
        <f t="shared" si="34"/>
        <v/>
      </c>
      <c r="X110">
        <v>99</v>
      </c>
      <c r="Y110" t="str">
        <f t="shared" si="35"/>
        <v/>
      </c>
      <c r="Z110" t="str">
        <f t="shared" si="41"/>
        <v>立得点表!3:13</v>
      </c>
      <c r="AA110" s="69" t="str">
        <f t="shared" si="42"/>
        <v>立得点表!17:27</v>
      </c>
      <c r="AB110" t="str">
        <f t="shared" si="43"/>
        <v>上得点表!3:13</v>
      </c>
      <c r="AC110" s="69" t="str">
        <f t="shared" si="44"/>
        <v>上得点表!17:27</v>
      </c>
      <c r="AD110" t="str">
        <f t="shared" si="45"/>
        <v>腕得点表!3:13</v>
      </c>
      <c r="AE110" s="69" t="str">
        <f t="shared" si="46"/>
        <v>腕得点表!17:27</v>
      </c>
      <c r="AF110" t="str">
        <f t="shared" si="47"/>
        <v>往得点表!3:13</v>
      </c>
      <c r="AG110" s="69" t="str">
        <f t="shared" si="48"/>
        <v>往得点表!17:27</v>
      </c>
      <c r="AH110" t="str">
        <f t="shared" si="49"/>
        <v>五得点表!3:13</v>
      </c>
      <c r="AI110" s="69" t="str">
        <f t="shared" si="50"/>
        <v>五得点表!17:27</v>
      </c>
      <c r="AJ110" t="b">
        <f t="shared" si="51"/>
        <v>0</v>
      </c>
    </row>
    <row r="111" spans="1:36" ht="18" customHeight="1" thickBot="1">
      <c r="A111" s="28">
        <v>100</v>
      </c>
      <c r="B111" s="144"/>
      <c r="C111" s="145"/>
      <c r="D111" s="36"/>
      <c r="E111" s="36"/>
      <c r="F111" s="36"/>
      <c r="G111" s="36"/>
      <c r="H111" s="55"/>
      <c r="I111" s="56" t="str">
        <f t="shared" ca="1" si="36"/>
        <v/>
      </c>
      <c r="J111" s="55"/>
      <c r="K111" s="56" t="str">
        <f t="shared" ca="1" si="37"/>
        <v/>
      </c>
      <c r="L111" s="55"/>
      <c r="M111" s="56" t="str">
        <f t="shared" ca="1" si="38"/>
        <v/>
      </c>
      <c r="N111" s="55"/>
      <c r="O111" s="56" t="str">
        <f t="shared" ca="1" si="39"/>
        <v/>
      </c>
      <c r="P111" s="55"/>
      <c r="Q111" s="56" t="str">
        <f t="shared" ca="1" si="40"/>
        <v/>
      </c>
      <c r="R111" s="30" t="str">
        <f t="shared" si="31"/>
        <v/>
      </c>
      <c r="S111" s="30" t="str">
        <f t="shared" si="32"/>
        <v/>
      </c>
      <c r="T111" s="30" t="str">
        <f>IF(R111="","",IF(R111=5,INDEX(設定!$A$2:$G$8,MATCH(S111,設定!$A$2:$A$8,1),MATCH(U111,設定!$A$2:$G$2,1)),IF(AJ111,INDEX(設定!$A$11:$G$17,MATCH(S111,設定!$A$11:$A$17,1),MATCH(U111,設定!$A$11:$G$11,1)),"-----")))</f>
        <v/>
      </c>
      <c r="U111" s="31" t="str">
        <f t="shared" si="33"/>
        <v/>
      </c>
      <c r="V111" s="29" t="str">
        <f t="shared" si="34"/>
        <v/>
      </c>
      <c r="X111">
        <v>100</v>
      </c>
      <c r="Y111" t="str">
        <f t="shared" si="35"/>
        <v/>
      </c>
      <c r="Z111" t="str">
        <f t="shared" si="41"/>
        <v>立得点表!3:13</v>
      </c>
      <c r="AA111" s="69" t="str">
        <f t="shared" si="42"/>
        <v>立得点表!17:27</v>
      </c>
      <c r="AB111" t="str">
        <f t="shared" si="43"/>
        <v>上得点表!3:13</v>
      </c>
      <c r="AC111" s="69" t="str">
        <f t="shared" si="44"/>
        <v>上得点表!17:27</v>
      </c>
      <c r="AD111" t="str">
        <f t="shared" si="45"/>
        <v>腕得点表!3:13</v>
      </c>
      <c r="AE111" s="69" t="str">
        <f t="shared" si="46"/>
        <v>腕得点表!17:27</v>
      </c>
      <c r="AF111" t="str">
        <f t="shared" si="47"/>
        <v>往得点表!3:13</v>
      </c>
      <c r="AG111" s="69" t="str">
        <f t="shared" si="48"/>
        <v>往得点表!17:27</v>
      </c>
      <c r="AH111" t="str">
        <f t="shared" si="49"/>
        <v>五得点表!3:13</v>
      </c>
      <c r="AI111" s="69" t="str">
        <f t="shared" si="50"/>
        <v>五得点表!17:27</v>
      </c>
      <c r="AJ111" t="b">
        <f t="shared" si="51"/>
        <v>0</v>
      </c>
    </row>
  </sheetData>
  <mergeCells count="121">
    <mergeCell ref="B108:C108"/>
    <mergeCell ref="B109:C109"/>
    <mergeCell ref="B110:C110"/>
    <mergeCell ref="B111:C111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P10:Q10"/>
    <mergeCell ref="R10:R11"/>
    <mergeCell ref="S10:S11"/>
    <mergeCell ref="T10:T11"/>
    <mergeCell ref="U10:U11"/>
    <mergeCell ref="V10:V11"/>
    <mergeCell ref="M8:N8"/>
    <mergeCell ref="A10:A11"/>
    <mergeCell ref="B10:C11"/>
    <mergeCell ref="D10:D11"/>
    <mergeCell ref="E10:E11"/>
    <mergeCell ref="F10:G10"/>
    <mergeCell ref="H10:I10"/>
    <mergeCell ref="J10:K10"/>
    <mergeCell ref="L10:M10"/>
    <mergeCell ref="N10:O10"/>
    <mergeCell ref="A8:B8"/>
    <mergeCell ref="C8:D8"/>
    <mergeCell ref="E8:F8"/>
    <mergeCell ref="G8:H8"/>
    <mergeCell ref="I8:J8"/>
    <mergeCell ref="K8:L8"/>
    <mergeCell ref="A6:N6"/>
    <mergeCell ref="A7:B7"/>
    <mergeCell ref="C7:D7"/>
    <mergeCell ref="E7:F7"/>
    <mergeCell ref="G7:H7"/>
    <mergeCell ref="I7:J7"/>
    <mergeCell ref="K7:L7"/>
    <mergeCell ref="M7:N7"/>
    <mergeCell ref="S1:U1"/>
    <mergeCell ref="A3:C3"/>
    <mergeCell ref="D3:I3"/>
    <mergeCell ref="J3:R3"/>
    <mergeCell ref="A4:C4"/>
    <mergeCell ref="D4:F4"/>
    <mergeCell ref="G4:I4"/>
    <mergeCell ref="J4:O4"/>
    <mergeCell ref="P4:R4"/>
  </mergeCells>
  <phoneticPr fontId="12"/>
  <conditionalFormatting sqref="D12:D111">
    <cfRule type="cellIs" dxfId="1" priority="2" stopIfTrue="1" operator="equal">
      <formula>"女"</formula>
    </cfRule>
  </conditionalFormatting>
  <dataValidations count="4">
    <dataValidation imeMode="off" operator="greaterThanOrEqual" allowBlank="1" showInputMessage="1" showErrorMessage="1" sqref="G4 F1:F3 F5 F9:F65536 G11:G65536" xr:uid="{00000000-0002-0000-0000-000000000000}"/>
    <dataValidation type="whole" imeMode="off" operator="greaterThanOrEqual" allowBlank="1" showInputMessage="1" showErrorMessage="1" sqref="N12:N111 L12:L111 J12:J111 H12:H111 P12:P111 E12:E111" xr:uid="{00000000-0002-0000-0000-000001000000}">
      <formula1>0</formula1>
    </dataValidation>
    <dataValidation type="list" allowBlank="1" showInputMessage="1" showErrorMessage="1" sqref="D12:D111" xr:uid="{00000000-0002-0000-0000-000002000000}">
      <formula1>"男,女"</formula1>
    </dataValidation>
    <dataValidation imeMode="on" allowBlank="1" showInputMessage="1" showErrorMessage="1" sqref="E7:F7" xr:uid="{00000000-0002-0000-0000-000003000000}"/>
  </dataValidations>
  <printOptions horizontalCentered="1" gridLinesSet="0"/>
  <pageMargins left="0.39370078740157483" right="0.39370078740157483" top="0.45" bottom="0.45" header="0.27559055118110237" footer="0.19"/>
  <pageSetup paperSize="9" scale="95" orientation="landscape" r:id="rId1"/>
  <headerFooter alignWithMargins="0">
    <oddFooter>- &amp;P -</oddFooter>
  </headerFooter>
  <rowBreaks count="2" manualBreakCount="2">
    <brk id="31" max="21" man="1"/>
    <brk id="61" max="21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27"/>
  <sheetViews>
    <sheetView workbookViewId="0">
      <selection activeCell="AC41" sqref="AC41"/>
    </sheetView>
  </sheetViews>
  <sheetFormatPr defaultColWidth="10.7109375" defaultRowHeight="12"/>
  <cols>
    <col min="1" max="27" width="4.7109375" customWidth="1"/>
  </cols>
  <sheetData>
    <row r="1" spans="1:27">
      <c r="A1" t="s">
        <v>27</v>
      </c>
    </row>
    <row r="2" spans="1:27">
      <c r="A2">
        <v>4</v>
      </c>
      <c r="B2">
        <v>5</v>
      </c>
      <c r="C2">
        <v>6</v>
      </c>
      <c r="D2">
        <v>7</v>
      </c>
      <c r="E2">
        <v>8</v>
      </c>
      <c r="F2">
        <v>9</v>
      </c>
      <c r="G2">
        <v>10</v>
      </c>
      <c r="H2">
        <v>11</v>
      </c>
      <c r="I2">
        <v>12</v>
      </c>
      <c r="J2">
        <v>13</v>
      </c>
      <c r="K2">
        <v>14</v>
      </c>
      <c r="L2">
        <v>15</v>
      </c>
      <c r="M2">
        <v>16</v>
      </c>
      <c r="N2">
        <v>17</v>
      </c>
      <c r="O2">
        <v>18</v>
      </c>
      <c r="P2">
        <v>19</v>
      </c>
      <c r="Q2">
        <v>20</v>
      </c>
      <c r="R2">
        <v>25</v>
      </c>
      <c r="S2">
        <v>30</v>
      </c>
      <c r="T2">
        <v>35</v>
      </c>
      <c r="U2">
        <v>40</v>
      </c>
      <c r="V2">
        <v>45</v>
      </c>
      <c r="W2">
        <v>50</v>
      </c>
      <c r="X2">
        <v>55</v>
      </c>
      <c r="Y2">
        <v>60</v>
      </c>
      <c r="Z2">
        <v>65</v>
      </c>
      <c r="AA2" t="s">
        <v>21</v>
      </c>
    </row>
    <row r="3" spans="1:27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</row>
    <row r="4" spans="1:27">
      <c r="A4">
        <v>1</v>
      </c>
      <c r="B4">
        <v>2</v>
      </c>
      <c r="C4">
        <v>2</v>
      </c>
      <c r="D4">
        <v>3</v>
      </c>
      <c r="E4">
        <v>4</v>
      </c>
      <c r="F4">
        <v>6</v>
      </c>
      <c r="G4">
        <v>7</v>
      </c>
      <c r="H4">
        <v>9</v>
      </c>
      <c r="I4">
        <v>11</v>
      </c>
      <c r="J4">
        <v>12</v>
      </c>
      <c r="K4">
        <v>14</v>
      </c>
      <c r="L4">
        <v>15</v>
      </c>
      <c r="M4">
        <v>16</v>
      </c>
      <c r="N4">
        <v>17</v>
      </c>
      <c r="O4">
        <v>16</v>
      </c>
      <c r="P4">
        <v>15</v>
      </c>
      <c r="Q4">
        <v>14</v>
      </c>
      <c r="R4">
        <v>13</v>
      </c>
      <c r="S4">
        <v>11</v>
      </c>
      <c r="T4">
        <v>9</v>
      </c>
      <c r="U4">
        <v>8</v>
      </c>
      <c r="V4">
        <v>7</v>
      </c>
      <c r="W4">
        <v>6</v>
      </c>
      <c r="X4">
        <v>4</v>
      </c>
      <c r="Y4">
        <v>3</v>
      </c>
      <c r="Z4">
        <v>2</v>
      </c>
      <c r="AA4">
        <v>1</v>
      </c>
    </row>
    <row r="5" spans="1:27">
      <c r="A5">
        <v>2</v>
      </c>
      <c r="B5">
        <v>3</v>
      </c>
      <c r="C5">
        <v>3</v>
      </c>
      <c r="D5">
        <v>4</v>
      </c>
      <c r="E5">
        <v>6</v>
      </c>
      <c r="F5">
        <v>8</v>
      </c>
      <c r="G5">
        <v>9</v>
      </c>
      <c r="H5">
        <v>11</v>
      </c>
      <c r="I5">
        <v>13</v>
      </c>
      <c r="J5">
        <v>14</v>
      </c>
      <c r="K5">
        <v>16</v>
      </c>
      <c r="L5">
        <v>17</v>
      </c>
      <c r="M5">
        <v>18</v>
      </c>
      <c r="N5">
        <v>19</v>
      </c>
      <c r="O5">
        <v>18</v>
      </c>
      <c r="P5">
        <v>17</v>
      </c>
      <c r="Q5">
        <v>16</v>
      </c>
      <c r="R5">
        <v>14</v>
      </c>
      <c r="S5">
        <v>12</v>
      </c>
      <c r="T5">
        <v>11</v>
      </c>
      <c r="U5">
        <v>10</v>
      </c>
      <c r="V5">
        <v>9</v>
      </c>
      <c r="W5">
        <v>8</v>
      </c>
      <c r="X5">
        <v>6</v>
      </c>
      <c r="Y5">
        <v>5</v>
      </c>
      <c r="Z5">
        <v>4</v>
      </c>
      <c r="AA5">
        <v>2</v>
      </c>
    </row>
    <row r="6" spans="1:27">
      <c r="A6">
        <v>3</v>
      </c>
      <c r="B6">
        <v>4</v>
      </c>
      <c r="C6">
        <v>4</v>
      </c>
      <c r="D6">
        <v>6</v>
      </c>
      <c r="E6">
        <v>8</v>
      </c>
      <c r="F6">
        <v>10</v>
      </c>
      <c r="G6">
        <v>11</v>
      </c>
      <c r="H6">
        <v>13</v>
      </c>
      <c r="I6">
        <v>15</v>
      </c>
      <c r="J6">
        <v>17</v>
      </c>
      <c r="K6">
        <v>18</v>
      </c>
      <c r="L6">
        <v>19</v>
      </c>
      <c r="M6">
        <v>20</v>
      </c>
      <c r="N6">
        <v>21</v>
      </c>
      <c r="O6">
        <v>20</v>
      </c>
      <c r="P6">
        <v>19</v>
      </c>
      <c r="Q6">
        <v>18</v>
      </c>
      <c r="R6">
        <v>16</v>
      </c>
      <c r="S6">
        <v>14</v>
      </c>
      <c r="T6">
        <v>13</v>
      </c>
      <c r="U6">
        <v>11</v>
      </c>
      <c r="V6">
        <v>11</v>
      </c>
      <c r="W6">
        <v>10</v>
      </c>
      <c r="X6">
        <v>8</v>
      </c>
      <c r="Y6">
        <v>7</v>
      </c>
      <c r="Z6">
        <v>6</v>
      </c>
      <c r="AA6">
        <v>3</v>
      </c>
    </row>
    <row r="7" spans="1:27">
      <c r="A7">
        <v>4</v>
      </c>
      <c r="B7">
        <v>5</v>
      </c>
      <c r="C7">
        <v>6</v>
      </c>
      <c r="D7">
        <v>8</v>
      </c>
      <c r="E7">
        <v>10</v>
      </c>
      <c r="F7">
        <v>12</v>
      </c>
      <c r="G7">
        <v>13</v>
      </c>
      <c r="H7">
        <v>15</v>
      </c>
      <c r="I7">
        <v>17</v>
      </c>
      <c r="J7">
        <v>19</v>
      </c>
      <c r="K7">
        <v>20</v>
      </c>
      <c r="L7">
        <v>21</v>
      </c>
      <c r="M7">
        <v>22</v>
      </c>
      <c r="N7">
        <v>23</v>
      </c>
      <c r="O7">
        <v>22</v>
      </c>
      <c r="P7">
        <v>21</v>
      </c>
      <c r="Q7">
        <v>20</v>
      </c>
      <c r="R7">
        <v>18</v>
      </c>
      <c r="S7">
        <v>16</v>
      </c>
      <c r="T7">
        <v>15</v>
      </c>
      <c r="U7">
        <v>13</v>
      </c>
      <c r="V7">
        <v>13</v>
      </c>
      <c r="W7">
        <v>12</v>
      </c>
      <c r="X7">
        <v>10</v>
      </c>
      <c r="Y7">
        <v>8</v>
      </c>
      <c r="Z7">
        <v>7</v>
      </c>
      <c r="AA7">
        <v>4</v>
      </c>
    </row>
    <row r="8" spans="1:27">
      <c r="A8">
        <v>5</v>
      </c>
      <c r="B8">
        <v>6</v>
      </c>
      <c r="C8">
        <v>8</v>
      </c>
      <c r="D8">
        <v>10</v>
      </c>
      <c r="E8">
        <v>12</v>
      </c>
      <c r="F8">
        <v>14</v>
      </c>
      <c r="G8">
        <v>16</v>
      </c>
      <c r="H8">
        <v>18</v>
      </c>
      <c r="I8">
        <v>19</v>
      </c>
      <c r="J8">
        <v>21</v>
      </c>
      <c r="K8">
        <v>22</v>
      </c>
      <c r="L8">
        <v>23</v>
      </c>
      <c r="M8">
        <v>24</v>
      </c>
      <c r="N8">
        <v>25</v>
      </c>
      <c r="O8">
        <v>24</v>
      </c>
      <c r="P8">
        <v>22</v>
      </c>
      <c r="Q8">
        <v>21</v>
      </c>
      <c r="R8">
        <v>20</v>
      </c>
      <c r="S8">
        <v>18</v>
      </c>
      <c r="T8">
        <v>17</v>
      </c>
      <c r="U8">
        <v>15</v>
      </c>
      <c r="V8">
        <v>15</v>
      </c>
      <c r="W8">
        <v>14</v>
      </c>
      <c r="X8">
        <v>12</v>
      </c>
      <c r="Y8">
        <v>10</v>
      </c>
      <c r="Z8">
        <v>9</v>
      </c>
      <c r="AA8">
        <v>5</v>
      </c>
    </row>
    <row r="9" spans="1:27">
      <c r="A9">
        <v>7</v>
      </c>
      <c r="B9">
        <v>8</v>
      </c>
      <c r="C9">
        <v>10</v>
      </c>
      <c r="D9">
        <v>12</v>
      </c>
      <c r="E9">
        <v>14</v>
      </c>
      <c r="F9">
        <v>16</v>
      </c>
      <c r="G9">
        <v>18</v>
      </c>
      <c r="H9">
        <v>20</v>
      </c>
      <c r="I9">
        <v>21</v>
      </c>
      <c r="J9">
        <v>23</v>
      </c>
      <c r="K9">
        <v>24</v>
      </c>
      <c r="L9">
        <v>25</v>
      </c>
      <c r="M9">
        <v>26</v>
      </c>
      <c r="N9">
        <v>27</v>
      </c>
      <c r="O9">
        <v>26</v>
      </c>
      <c r="P9">
        <v>24</v>
      </c>
      <c r="Q9">
        <v>23</v>
      </c>
      <c r="R9">
        <v>21</v>
      </c>
      <c r="S9">
        <v>20</v>
      </c>
      <c r="T9">
        <v>19</v>
      </c>
      <c r="U9">
        <v>17</v>
      </c>
      <c r="V9">
        <v>17</v>
      </c>
      <c r="W9">
        <v>16</v>
      </c>
      <c r="X9">
        <v>14</v>
      </c>
      <c r="Y9">
        <v>12</v>
      </c>
      <c r="Z9">
        <v>11</v>
      </c>
      <c r="AA9">
        <v>6</v>
      </c>
    </row>
    <row r="10" spans="1:27">
      <c r="A10">
        <v>9</v>
      </c>
      <c r="B10">
        <v>10</v>
      </c>
      <c r="C10">
        <v>12</v>
      </c>
      <c r="D10">
        <v>14</v>
      </c>
      <c r="E10">
        <v>16</v>
      </c>
      <c r="F10">
        <v>18</v>
      </c>
      <c r="G10">
        <v>20</v>
      </c>
      <c r="H10">
        <v>22</v>
      </c>
      <c r="I10">
        <v>23</v>
      </c>
      <c r="J10">
        <v>25</v>
      </c>
      <c r="K10">
        <v>26</v>
      </c>
      <c r="L10">
        <v>27</v>
      </c>
      <c r="M10">
        <v>28</v>
      </c>
      <c r="N10">
        <v>29</v>
      </c>
      <c r="O10">
        <v>28</v>
      </c>
      <c r="P10">
        <v>26</v>
      </c>
      <c r="Q10">
        <v>25</v>
      </c>
      <c r="R10">
        <v>23</v>
      </c>
      <c r="S10">
        <v>22</v>
      </c>
      <c r="T10">
        <v>20</v>
      </c>
      <c r="U10">
        <v>19</v>
      </c>
      <c r="V10">
        <v>19</v>
      </c>
      <c r="W10">
        <v>18</v>
      </c>
      <c r="X10">
        <v>15</v>
      </c>
      <c r="Y10">
        <v>14</v>
      </c>
      <c r="Z10">
        <v>13</v>
      </c>
      <c r="AA10">
        <v>7</v>
      </c>
    </row>
    <row r="11" spans="1:27">
      <c r="A11">
        <v>10</v>
      </c>
      <c r="B11">
        <v>11</v>
      </c>
      <c r="C11">
        <v>13</v>
      </c>
      <c r="D11">
        <v>16</v>
      </c>
      <c r="E11">
        <v>18</v>
      </c>
      <c r="F11">
        <v>20</v>
      </c>
      <c r="G11">
        <v>22</v>
      </c>
      <c r="H11">
        <v>24</v>
      </c>
      <c r="I11">
        <v>25</v>
      </c>
      <c r="J11">
        <v>27</v>
      </c>
      <c r="K11">
        <v>28</v>
      </c>
      <c r="L11">
        <v>29</v>
      </c>
      <c r="M11">
        <v>30</v>
      </c>
      <c r="N11">
        <v>31</v>
      </c>
      <c r="O11">
        <v>30</v>
      </c>
      <c r="P11">
        <v>28</v>
      </c>
      <c r="Q11">
        <v>27</v>
      </c>
      <c r="R11">
        <v>25</v>
      </c>
      <c r="S11">
        <v>24</v>
      </c>
      <c r="T11">
        <v>22</v>
      </c>
      <c r="U11">
        <v>20</v>
      </c>
      <c r="V11">
        <v>20</v>
      </c>
      <c r="W11">
        <v>19</v>
      </c>
      <c r="X11">
        <v>17</v>
      </c>
      <c r="Y11">
        <v>15</v>
      </c>
      <c r="Z11">
        <v>15</v>
      </c>
      <c r="AA11">
        <v>8</v>
      </c>
    </row>
    <row r="12" spans="1:27">
      <c r="A12">
        <v>12</v>
      </c>
      <c r="B12">
        <v>13</v>
      </c>
      <c r="C12">
        <v>15</v>
      </c>
      <c r="D12">
        <v>18</v>
      </c>
      <c r="E12">
        <v>20</v>
      </c>
      <c r="F12">
        <v>22</v>
      </c>
      <c r="G12">
        <v>24</v>
      </c>
      <c r="H12">
        <v>27</v>
      </c>
      <c r="I12">
        <v>28</v>
      </c>
      <c r="J12">
        <v>29</v>
      </c>
      <c r="K12">
        <v>30</v>
      </c>
      <c r="L12">
        <v>31</v>
      </c>
      <c r="M12">
        <v>32</v>
      </c>
      <c r="N12">
        <v>33</v>
      </c>
      <c r="O12">
        <v>32</v>
      </c>
      <c r="P12">
        <v>31</v>
      </c>
      <c r="Q12">
        <v>29</v>
      </c>
      <c r="R12">
        <v>27</v>
      </c>
      <c r="S12">
        <v>25</v>
      </c>
      <c r="T12">
        <v>24</v>
      </c>
      <c r="U12">
        <v>22</v>
      </c>
      <c r="V12">
        <v>22</v>
      </c>
      <c r="W12">
        <v>21</v>
      </c>
      <c r="X12">
        <v>19</v>
      </c>
      <c r="Y12">
        <v>17</v>
      </c>
      <c r="Z12">
        <v>17</v>
      </c>
      <c r="AA12">
        <v>9</v>
      </c>
    </row>
    <row r="13" spans="1:27">
      <c r="A13">
        <v>14</v>
      </c>
      <c r="B13">
        <v>15</v>
      </c>
      <c r="C13">
        <v>17</v>
      </c>
      <c r="D13">
        <v>20</v>
      </c>
      <c r="E13">
        <v>23</v>
      </c>
      <c r="F13">
        <v>24</v>
      </c>
      <c r="G13">
        <v>27</v>
      </c>
      <c r="H13">
        <v>29</v>
      </c>
      <c r="I13">
        <v>30</v>
      </c>
      <c r="J13">
        <v>31</v>
      </c>
      <c r="K13">
        <v>32</v>
      </c>
      <c r="L13">
        <v>33</v>
      </c>
      <c r="M13">
        <v>34</v>
      </c>
      <c r="N13">
        <v>35</v>
      </c>
      <c r="O13">
        <v>34</v>
      </c>
      <c r="P13">
        <v>33</v>
      </c>
      <c r="Q13">
        <v>31</v>
      </c>
      <c r="R13">
        <v>28</v>
      </c>
      <c r="S13">
        <v>27</v>
      </c>
      <c r="T13">
        <v>26</v>
      </c>
      <c r="U13">
        <v>24</v>
      </c>
      <c r="V13">
        <v>24</v>
      </c>
      <c r="W13">
        <v>23</v>
      </c>
      <c r="X13">
        <v>21</v>
      </c>
      <c r="Y13">
        <v>19</v>
      </c>
      <c r="Z13">
        <v>19</v>
      </c>
      <c r="AA13">
        <v>10</v>
      </c>
    </row>
    <row r="15" spans="1:27">
      <c r="A15" t="s">
        <v>28</v>
      </c>
    </row>
    <row r="16" spans="1:27">
      <c r="A16">
        <v>4</v>
      </c>
      <c r="B16">
        <v>5</v>
      </c>
      <c r="C16">
        <v>6</v>
      </c>
      <c r="D16">
        <v>7</v>
      </c>
      <c r="E16">
        <v>8</v>
      </c>
      <c r="F16">
        <v>9</v>
      </c>
      <c r="G16">
        <v>10</v>
      </c>
      <c r="H16">
        <v>11</v>
      </c>
      <c r="I16">
        <v>12</v>
      </c>
      <c r="J16">
        <v>13</v>
      </c>
      <c r="K16">
        <v>14</v>
      </c>
      <c r="L16">
        <v>15</v>
      </c>
      <c r="M16">
        <v>16</v>
      </c>
      <c r="N16">
        <v>17</v>
      </c>
      <c r="O16">
        <v>18</v>
      </c>
      <c r="P16">
        <v>19</v>
      </c>
      <c r="Q16">
        <v>20</v>
      </c>
      <c r="R16">
        <v>25</v>
      </c>
      <c r="S16">
        <v>30</v>
      </c>
      <c r="T16">
        <v>35</v>
      </c>
      <c r="U16">
        <v>40</v>
      </c>
      <c r="V16">
        <v>45</v>
      </c>
      <c r="W16">
        <v>50</v>
      </c>
      <c r="X16">
        <v>55</v>
      </c>
      <c r="Y16">
        <v>60</v>
      </c>
      <c r="Z16">
        <v>65</v>
      </c>
      <c r="AA16" t="s">
        <v>21</v>
      </c>
    </row>
    <row r="17" spans="1:27"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AA17">
        <v>0</v>
      </c>
    </row>
    <row r="18" spans="1:27">
      <c r="A18">
        <v>0</v>
      </c>
      <c r="B18">
        <v>1</v>
      </c>
      <c r="C18">
        <v>1</v>
      </c>
      <c r="D18">
        <v>2</v>
      </c>
      <c r="E18">
        <v>2</v>
      </c>
      <c r="F18">
        <v>3</v>
      </c>
      <c r="G18">
        <v>5</v>
      </c>
      <c r="H18">
        <v>6</v>
      </c>
      <c r="I18">
        <v>7</v>
      </c>
      <c r="J18">
        <v>8</v>
      </c>
      <c r="K18">
        <v>8</v>
      </c>
      <c r="L18">
        <v>9</v>
      </c>
      <c r="M18">
        <v>9</v>
      </c>
      <c r="N18">
        <v>9</v>
      </c>
      <c r="O18">
        <v>8</v>
      </c>
      <c r="P18">
        <v>8</v>
      </c>
      <c r="Q18">
        <v>7</v>
      </c>
      <c r="R18">
        <v>6</v>
      </c>
      <c r="S18">
        <v>4</v>
      </c>
      <c r="T18">
        <v>3</v>
      </c>
      <c r="U18">
        <v>2</v>
      </c>
      <c r="V18">
        <v>2</v>
      </c>
      <c r="W18">
        <v>2</v>
      </c>
      <c r="X18">
        <v>1</v>
      </c>
      <c r="Y18">
        <v>1</v>
      </c>
      <c r="Z18">
        <v>0</v>
      </c>
      <c r="AA18">
        <v>1</v>
      </c>
    </row>
    <row r="19" spans="1:27">
      <c r="A19">
        <v>1</v>
      </c>
      <c r="B19">
        <v>2</v>
      </c>
      <c r="C19">
        <v>2</v>
      </c>
      <c r="D19">
        <v>3</v>
      </c>
      <c r="E19">
        <v>3</v>
      </c>
      <c r="F19">
        <v>5</v>
      </c>
      <c r="G19">
        <v>7</v>
      </c>
      <c r="H19">
        <v>8</v>
      </c>
      <c r="I19">
        <v>9</v>
      </c>
      <c r="J19">
        <v>10</v>
      </c>
      <c r="K19">
        <v>10</v>
      </c>
      <c r="L19">
        <v>10</v>
      </c>
      <c r="M19">
        <v>10</v>
      </c>
      <c r="N19">
        <v>10</v>
      </c>
      <c r="O19">
        <v>10</v>
      </c>
      <c r="P19">
        <v>10</v>
      </c>
      <c r="Q19">
        <v>8</v>
      </c>
      <c r="R19">
        <v>7</v>
      </c>
      <c r="S19">
        <v>6</v>
      </c>
      <c r="T19">
        <v>5</v>
      </c>
      <c r="U19">
        <v>4</v>
      </c>
      <c r="V19">
        <v>4</v>
      </c>
      <c r="W19">
        <v>3</v>
      </c>
      <c r="X19">
        <v>2</v>
      </c>
      <c r="Y19">
        <v>2</v>
      </c>
      <c r="Z19">
        <v>1</v>
      </c>
      <c r="AA19">
        <v>2</v>
      </c>
    </row>
    <row r="20" spans="1:27">
      <c r="A20">
        <v>2</v>
      </c>
      <c r="B20">
        <v>3</v>
      </c>
      <c r="C20">
        <v>4</v>
      </c>
      <c r="D20">
        <v>4</v>
      </c>
      <c r="E20">
        <v>5</v>
      </c>
      <c r="F20">
        <v>7</v>
      </c>
      <c r="G20">
        <v>9</v>
      </c>
      <c r="H20">
        <v>10</v>
      </c>
      <c r="I20">
        <v>11</v>
      </c>
      <c r="J20">
        <v>12</v>
      </c>
      <c r="K20">
        <v>12</v>
      </c>
      <c r="L20">
        <v>12</v>
      </c>
      <c r="M20">
        <v>13</v>
      </c>
      <c r="N20">
        <v>13</v>
      </c>
      <c r="O20">
        <v>12</v>
      </c>
      <c r="P20">
        <v>12</v>
      </c>
      <c r="Q20">
        <v>11</v>
      </c>
      <c r="R20">
        <v>9</v>
      </c>
      <c r="S20">
        <v>8</v>
      </c>
      <c r="T20">
        <v>7</v>
      </c>
      <c r="U20">
        <v>6</v>
      </c>
      <c r="V20">
        <v>5</v>
      </c>
      <c r="W20">
        <v>4</v>
      </c>
      <c r="X20">
        <v>3</v>
      </c>
      <c r="Y20">
        <v>3</v>
      </c>
      <c r="Z20">
        <v>2</v>
      </c>
      <c r="AA20">
        <v>3</v>
      </c>
    </row>
    <row r="21" spans="1:27">
      <c r="A21">
        <v>4</v>
      </c>
      <c r="B21">
        <v>4</v>
      </c>
      <c r="C21">
        <v>5</v>
      </c>
      <c r="D21">
        <v>6</v>
      </c>
      <c r="E21">
        <v>7</v>
      </c>
      <c r="F21">
        <v>9</v>
      </c>
      <c r="G21">
        <v>11</v>
      </c>
      <c r="H21">
        <v>12</v>
      </c>
      <c r="I21">
        <v>13</v>
      </c>
      <c r="J21">
        <v>14</v>
      </c>
      <c r="K21">
        <v>14</v>
      </c>
      <c r="L21">
        <v>14</v>
      </c>
      <c r="M21">
        <v>15</v>
      </c>
      <c r="N21">
        <v>15</v>
      </c>
      <c r="O21">
        <v>14</v>
      </c>
      <c r="P21">
        <v>14</v>
      </c>
      <c r="Q21">
        <v>13</v>
      </c>
      <c r="R21">
        <v>11</v>
      </c>
      <c r="S21">
        <v>10</v>
      </c>
      <c r="T21">
        <v>8</v>
      </c>
      <c r="U21">
        <v>7</v>
      </c>
      <c r="V21">
        <v>6</v>
      </c>
      <c r="W21">
        <v>6</v>
      </c>
      <c r="X21">
        <v>4</v>
      </c>
      <c r="Y21">
        <v>4</v>
      </c>
      <c r="Z21">
        <v>3</v>
      </c>
      <c r="AA21">
        <v>4</v>
      </c>
    </row>
    <row r="22" spans="1:27">
      <c r="A22">
        <v>5</v>
      </c>
      <c r="B22">
        <v>5</v>
      </c>
      <c r="C22">
        <v>6</v>
      </c>
      <c r="D22">
        <v>8</v>
      </c>
      <c r="E22">
        <v>9</v>
      </c>
      <c r="F22">
        <v>11</v>
      </c>
      <c r="G22">
        <v>13</v>
      </c>
      <c r="H22">
        <v>14</v>
      </c>
      <c r="I22">
        <v>15</v>
      </c>
      <c r="J22">
        <v>15</v>
      </c>
      <c r="K22">
        <v>16</v>
      </c>
      <c r="L22">
        <v>16</v>
      </c>
      <c r="M22">
        <v>17</v>
      </c>
      <c r="N22">
        <v>17</v>
      </c>
      <c r="O22">
        <v>16</v>
      </c>
      <c r="P22">
        <v>16</v>
      </c>
      <c r="Q22">
        <v>15</v>
      </c>
      <c r="R22">
        <v>13</v>
      </c>
      <c r="S22">
        <v>12</v>
      </c>
      <c r="T22">
        <v>10</v>
      </c>
      <c r="U22">
        <v>9</v>
      </c>
      <c r="V22">
        <v>8</v>
      </c>
      <c r="W22">
        <v>8</v>
      </c>
      <c r="X22">
        <v>6</v>
      </c>
      <c r="Y22">
        <v>5</v>
      </c>
      <c r="Z22">
        <v>4</v>
      </c>
      <c r="AA22">
        <v>5</v>
      </c>
    </row>
    <row r="23" spans="1:27">
      <c r="A23">
        <v>6</v>
      </c>
      <c r="B23">
        <v>7</v>
      </c>
      <c r="C23">
        <v>7</v>
      </c>
      <c r="D23">
        <v>9</v>
      </c>
      <c r="E23">
        <v>11</v>
      </c>
      <c r="F23">
        <v>13</v>
      </c>
      <c r="G23">
        <v>14</v>
      </c>
      <c r="H23">
        <v>16</v>
      </c>
      <c r="I23">
        <v>17</v>
      </c>
      <c r="J23">
        <v>17</v>
      </c>
      <c r="K23">
        <v>17</v>
      </c>
      <c r="L23">
        <v>18</v>
      </c>
      <c r="M23">
        <v>19</v>
      </c>
      <c r="N23">
        <v>19</v>
      </c>
      <c r="O23">
        <v>18</v>
      </c>
      <c r="P23">
        <v>18</v>
      </c>
      <c r="Q23">
        <v>16</v>
      </c>
      <c r="R23">
        <v>15</v>
      </c>
      <c r="S23">
        <v>14</v>
      </c>
      <c r="T23">
        <v>12</v>
      </c>
      <c r="U23">
        <v>11</v>
      </c>
      <c r="V23">
        <v>10</v>
      </c>
      <c r="W23">
        <v>10</v>
      </c>
      <c r="X23">
        <v>7</v>
      </c>
      <c r="Y23">
        <v>6</v>
      </c>
      <c r="Z23">
        <v>6</v>
      </c>
      <c r="AA23">
        <v>6</v>
      </c>
    </row>
    <row r="24" spans="1:27">
      <c r="A24">
        <v>8</v>
      </c>
      <c r="B24">
        <v>8</v>
      </c>
      <c r="C24">
        <v>9</v>
      </c>
      <c r="D24">
        <v>11</v>
      </c>
      <c r="E24">
        <v>13</v>
      </c>
      <c r="F24">
        <v>15</v>
      </c>
      <c r="G24">
        <v>16</v>
      </c>
      <c r="H24">
        <v>18</v>
      </c>
      <c r="I24">
        <v>18</v>
      </c>
      <c r="J24">
        <v>19</v>
      </c>
      <c r="K24">
        <v>19</v>
      </c>
      <c r="L24">
        <v>20</v>
      </c>
      <c r="M24">
        <v>22</v>
      </c>
      <c r="N24">
        <v>22</v>
      </c>
      <c r="O24">
        <v>20</v>
      </c>
      <c r="P24">
        <v>20</v>
      </c>
      <c r="Q24">
        <v>18</v>
      </c>
      <c r="R24">
        <v>17</v>
      </c>
      <c r="S24">
        <v>15</v>
      </c>
      <c r="T24">
        <v>14</v>
      </c>
      <c r="U24">
        <v>13</v>
      </c>
      <c r="V24">
        <v>12</v>
      </c>
      <c r="W24">
        <v>12</v>
      </c>
      <c r="X24">
        <v>9</v>
      </c>
      <c r="Y24">
        <v>8</v>
      </c>
      <c r="Z24">
        <v>8</v>
      </c>
      <c r="AA24">
        <v>7</v>
      </c>
    </row>
    <row r="25" spans="1:27">
      <c r="A25">
        <v>9</v>
      </c>
      <c r="B25">
        <v>10</v>
      </c>
      <c r="C25">
        <v>11</v>
      </c>
      <c r="D25">
        <v>13</v>
      </c>
      <c r="E25">
        <v>15</v>
      </c>
      <c r="F25">
        <v>17</v>
      </c>
      <c r="G25">
        <v>18</v>
      </c>
      <c r="H25">
        <v>20</v>
      </c>
      <c r="I25">
        <v>20</v>
      </c>
      <c r="J25">
        <v>20</v>
      </c>
      <c r="K25">
        <v>21</v>
      </c>
      <c r="L25">
        <v>22</v>
      </c>
      <c r="M25">
        <v>24</v>
      </c>
      <c r="N25">
        <v>24</v>
      </c>
      <c r="O25">
        <v>22</v>
      </c>
      <c r="P25">
        <v>21</v>
      </c>
      <c r="Q25">
        <v>20</v>
      </c>
      <c r="R25">
        <v>19</v>
      </c>
      <c r="S25">
        <v>17</v>
      </c>
      <c r="T25">
        <v>15</v>
      </c>
      <c r="U25">
        <v>15</v>
      </c>
      <c r="V25">
        <v>14</v>
      </c>
      <c r="W25">
        <v>14</v>
      </c>
      <c r="X25">
        <v>11</v>
      </c>
      <c r="Y25">
        <v>10</v>
      </c>
      <c r="Z25">
        <v>9</v>
      </c>
      <c r="AA25">
        <v>8</v>
      </c>
    </row>
    <row r="26" spans="1:27">
      <c r="A26">
        <v>10</v>
      </c>
      <c r="B26">
        <v>12</v>
      </c>
      <c r="C26">
        <v>13</v>
      </c>
      <c r="D26">
        <v>15</v>
      </c>
      <c r="E26">
        <v>17</v>
      </c>
      <c r="F26">
        <v>19</v>
      </c>
      <c r="G26">
        <v>20</v>
      </c>
      <c r="H26">
        <v>22</v>
      </c>
      <c r="I26">
        <v>22</v>
      </c>
      <c r="J26">
        <v>22</v>
      </c>
      <c r="K26">
        <v>23</v>
      </c>
      <c r="L26">
        <v>24</v>
      </c>
      <c r="M26">
        <v>26</v>
      </c>
      <c r="N26">
        <v>26</v>
      </c>
      <c r="O26">
        <v>24</v>
      </c>
      <c r="P26">
        <v>23</v>
      </c>
      <c r="Q26">
        <v>22</v>
      </c>
      <c r="R26">
        <v>20</v>
      </c>
      <c r="S26">
        <v>18</v>
      </c>
      <c r="T26">
        <v>17</v>
      </c>
      <c r="U26">
        <v>17</v>
      </c>
      <c r="V26">
        <v>16</v>
      </c>
      <c r="W26">
        <v>15</v>
      </c>
      <c r="X26">
        <v>13</v>
      </c>
      <c r="Y26">
        <v>12</v>
      </c>
      <c r="Z26">
        <v>11</v>
      </c>
      <c r="AA26">
        <v>9</v>
      </c>
    </row>
    <row r="27" spans="1:27">
      <c r="A27">
        <v>12</v>
      </c>
      <c r="B27">
        <v>14</v>
      </c>
      <c r="C27">
        <v>15</v>
      </c>
      <c r="D27">
        <v>17</v>
      </c>
      <c r="E27">
        <v>19</v>
      </c>
      <c r="F27">
        <v>21</v>
      </c>
      <c r="G27">
        <v>22</v>
      </c>
      <c r="H27">
        <v>23</v>
      </c>
      <c r="I27">
        <v>24</v>
      </c>
      <c r="J27">
        <v>24</v>
      </c>
      <c r="K27">
        <v>25</v>
      </c>
      <c r="L27">
        <v>26</v>
      </c>
      <c r="M27">
        <v>27</v>
      </c>
      <c r="N27">
        <v>27</v>
      </c>
      <c r="O27">
        <v>26</v>
      </c>
      <c r="P27">
        <v>24</v>
      </c>
      <c r="Q27">
        <v>24</v>
      </c>
      <c r="R27">
        <v>23</v>
      </c>
      <c r="S27">
        <v>21</v>
      </c>
      <c r="T27">
        <v>19</v>
      </c>
      <c r="U27">
        <v>19</v>
      </c>
      <c r="V27">
        <v>18</v>
      </c>
      <c r="W27">
        <v>17</v>
      </c>
      <c r="X27">
        <v>15</v>
      </c>
      <c r="Y27">
        <v>14</v>
      </c>
      <c r="Z27">
        <v>13</v>
      </c>
      <c r="AA27">
        <v>10</v>
      </c>
    </row>
  </sheetData>
  <sheetProtection sheet="1"/>
  <phoneticPr fontId="2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27"/>
  <sheetViews>
    <sheetView workbookViewId="0">
      <selection activeCell="C18" sqref="C18"/>
    </sheetView>
  </sheetViews>
  <sheetFormatPr defaultColWidth="10.7109375" defaultRowHeight="12"/>
  <cols>
    <col min="1" max="27" width="4.7109375" customWidth="1"/>
  </cols>
  <sheetData>
    <row r="1" spans="1:27">
      <c r="A1" t="s">
        <v>27</v>
      </c>
    </row>
    <row r="2" spans="1:27">
      <c r="A2">
        <v>4</v>
      </c>
      <c r="B2">
        <v>5</v>
      </c>
      <c r="C2">
        <v>6</v>
      </c>
      <c r="D2">
        <v>7</v>
      </c>
      <c r="E2">
        <v>8</v>
      </c>
      <c r="F2">
        <v>9</v>
      </c>
      <c r="G2">
        <v>10</v>
      </c>
      <c r="H2">
        <v>11</v>
      </c>
      <c r="I2">
        <v>12</v>
      </c>
      <c r="J2">
        <v>13</v>
      </c>
      <c r="K2">
        <v>14</v>
      </c>
      <c r="L2">
        <v>15</v>
      </c>
      <c r="M2">
        <v>16</v>
      </c>
      <c r="N2">
        <v>17</v>
      </c>
      <c r="O2">
        <v>18</v>
      </c>
      <c r="P2">
        <v>19</v>
      </c>
      <c r="Q2">
        <v>20</v>
      </c>
      <c r="R2">
        <v>25</v>
      </c>
      <c r="S2">
        <v>30</v>
      </c>
      <c r="T2">
        <v>35</v>
      </c>
      <c r="U2">
        <v>40</v>
      </c>
      <c r="V2">
        <v>45</v>
      </c>
      <c r="W2">
        <v>50</v>
      </c>
      <c r="X2">
        <v>55</v>
      </c>
      <c r="Y2">
        <v>60</v>
      </c>
      <c r="Z2">
        <v>65</v>
      </c>
      <c r="AA2" t="s">
        <v>21</v>
      </c>
    </row>
    <row r="3" spans="1:27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AA3">
        <v>0</v>
      </c>
    </row>
    <row r="4" spans="1:27">
      <c r="A4">
        <v>1</v>
      </c>
      <c r="B4">
        <v>1</v>
      </c>
      <c r="C4">
        <v>2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8</v>
      </c>
      <c r="L4">
        <v>9</v>
      </c>
      <c r="M4">
        <v>10</v>
      </c>
      <c r="N4">
        <v>10</v>
      </c>
      <c r="O4">
        <v>10</v>
      </c>
      <c r="P4">
        <v>9</v>
      </c>
      <c r="Q4">
        <v>9</v>
      </c>
      <c r="R4">
        <v>8</v>
      </c>
      <c r="S4">
        <v>7</v>
      </c>
      <c r="T4">
        <v>6</v>
      </c>
      <c r="U4">
        <v>5</v>
      </c>
      <c r="V4">
        <v>4</v>
      </c>
      <c r="W4">
        <v>3</v>
      </c>
      <c r="X4">
        <v>2</v>
      </c>
      <c r="Y4">
        <v>1</v>
      </c>
      <c r="Z4">
        <v>0</v>
      </c>
      <c r="AA4">
        <v>1</v>
      </c>
    </row>
    <row r="5" spans="1:27">
      <c r="A5">
        <v>2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  <c r="H5">
        <v>8</v>
      </c>
      <c r="I5">
        <v>9</v>
      </c>
      <c r="J5">
        <v>10</v>
      </c>
      <c r="K5">
        <v>11</v>
      </c>
      <c r="L5">
        <v>11</v>
      </c>
      <c r="M5">
        <v>12</v>
      </c>
      <c r="N5">
        <v>13</v>
      </c>
      <c r="O5">
        <v>12</v>
      </c>
      <c r="P5">
        <v>11</v>
      </c>
      <c r="Q5">
        <v>10</v>
      </c>
      <c r="R5">
        <v>10</v>
      </c>
      <c r="S5">
        <v>10</v>
      </c>
      <c r="T5">
        <v>8</v>
      </c>
      <c r="U5">
        <v>7</v>
      </c>
      <c r="V5">
        <v>6</v>
      </c>
      <c r="W5">
        <v>5</v>
      </c>
      <c r="X5">
        <v>3</v>
      </c>
      <c r="Y5">
        <v>2</v>
      </c>
      <c r="Z5">
        <v>1</v>
      </c>
      <c r="AA5">
        <v>2</v>
      </c>
    </row>
    <row r="6" spans="1:27">
      <c r="A6">
        <v>3</v>
      </c>
      <c r="B6">
        <v>3</v>
      </c>
      <c r="C6">
        <v>4</v>
      </c>
      <c r="D6">
        <v>6</v>
      </c>
      <c r="E6">
        <v>7</v>
      </c>
      <c r="F6">
        <v>9</v>
      </c>
      <c r="G6">
        <v>9</v>
      </c>
      <c r="H6">
        <v>10</v>
      </c>
      <c r="I6">
        <v>11</v>
      </c>
      <c r="J6">
        <v>12</v>
      </c>
      <c r="K6">
        <v>13</v>
      </c>
      <c r="L6">
        <v>14</v>
      </c>
      <c r="M6">
        <v>15</v>
      </c>
      <c r="N6">
        <v>16</v>
      </c>
      <c r="O6">
        <v>15</v>
      </c>
      <c r="P6">
        <v>15</v>
      </c>
      <c r="Q6">
        <v>14</v>
      </c>
      <c r="R6">
        <v>14</v>
      </c>
      <c r="S6">
        <v>13</v>
      </c>
      <c r="T6">
        <v>11</v>
      </c>
      <c r="U6">
        <v>9</v>
      </c>
      <c r="V6">
        <v>8</v>
      </c>
      <c r="W6">
        <v>7</v>
      </c>
      <c r="X6">
        <v>6</v>
      </c>
      <c r="Y6">
        <v>3</v>
      </c>
      <c r="Z6">
        <v>2</v>
      </c>
      <c r="AA6">
        <v>3</v>
      </c>
    </row>
    <row r="7" spans="1:27">
      <c r="A7">
        <v>4</v>
      </c>
      <c r="B7">
        <v>4</v>
      </c>
      <c r="C7">
        <v>5</v>
      </c>
      <c r="D7">
        <v>8</v>
      </c>
      <c r="E7">
        <v>9</v>
      </c>
      <c r="F7">
        <v>11</v>
      </c>
      <c r="G7">
        <v>12</v>
      </c>
      <c r="H7">
        <v>14</v>
      </c>
      <c r="I7">
        <v>15</v>
      </c>
      <c r="J7">
        <v>16</v>
      </c>
      <c r="K7">
        <v>17</v>
      </c>
      <c r="L7">
        <v>18</v>
      </c>
      <c r="M7">
        <v>19</v>
      </c>
      <c r="N7">
        <v>20</v>
      </c>
      <c r="O7">
        <v>20</v>
      </c>
      <c r="P7">
        <v>20</v>
      </c>
      <c r="Q7">
        <v>20</v>
      </c>
      <c r="R7">
        <v>19</v>
      </c>
      <c r="S7">
        <v>17</v>
      </c>
      <c r="T7">
        <v>15</v>
      </c>
      <c r="U7">
        <v>13</v>
      </c>
      <c r="V7">
        <v>12</v>
      </c>
      <c r="W7">
        <v>10</v>
      </c>
      <c r="X7">
        <v>8</v>
      </c>
      <c r="Y7">
        <v>6</v>
      </c>
      <c r="Z7">
        <v>5</v>
      </c>
      <c r="AA7">
        <v>4</v>
      </c>
    </row>
    <row r="8" spans="1:27">
      <c r="A8">
        <v>7</v>
      </c>
      <c r="B8">
        <v>8</v>
      </c>
      <c r="C8">
        <v>10</v>
      </c>
      <c r="D8">
        <v>12</v>
      </c>
      <c r="E8">
        <v>13</v>
      </c>
      <c r="F8">
        <v>15</v>
      </c>
      <c r="G8">
        <v>16</v>
      </c>
      <c r="H8">
        <v>17</v>
      </c>
      <c r="I8">
        <v>19</v>
      </c>
      <c r="J8">
        <v>20</v>
      </c>
      <c r="K8">
        <v>21</v>
      </c>
      <c r="L8">
        <v>22</v>
      </c>
      <c r="M8">
        <v>23</v>
      </c>
      <c r="N8">
        <v>25</v>
      </c>
      <c r="O8">
        <v>25</v>
      </c>
      <c r="P8">
        <v>24</v>
      </c>
      <c r="Q8">
        <v>24</v>
      </c>
      <c r="R8">
        <v>23</v>
      </c>
      <c r="S8">
        <v>21</v>
      </c>
      <c r="T8">
        <v>19</v>
      </c>
      <c r="U8">
        <v>17</v>
      </c>
      <c r="V8">
        <v>16</v>
      </c>
      <c r="W8">
        <v>14</v>
      </c>
      <c r="X8">
        <v>12</v>
      </c>
      <c r="Y8">
        <v>10</v>
      </c>
      <c r="Z8">
        <v>8</v>
      </c>
      <c r="AA8">
        <v>5</v>
      </c>
    </row>
    <row r="9" spans="1:27">
      <c r="A9">
        <v>10</v>
      </c>
      <c r="B9">
        <v>11</v>
      </c>
      <c r="C9">
        <v>14</v>
      </c>
      <c r="D9">
        <v>16</v>
      </c>
      <c r="E9">
        <v>17</v>
      </c>
      <c r="F9">
        <v>20</v>
      </c>
      <c r="G9">
        <v>21</v>
      </c>
      <c r="H9">
        <v>23</v>
      </c>
      <c r="I9">
        <v>24</v>
      </c>
      <c r="J9">
        <v>25</v>
      </c>
      <c r="K9">
        <v>26</v>
      </c>
      <c r="L9">
        <v>27</v>
      </c>
      <c r="M9">
        <v>28</v>
      </c>
      <c r="N9">
        <v>30</v>
      </c>
      <c r="O9">
        <v>30</v>
      </c>
      <c r="P9">
        <v>28</v>
      </c>
      <c r="Q9">
        <v>28</v>
      </c>
      <c r="R9">
        <v>27</v>
      </c>
      <c r="S9">
        <v>25</v>
      </c>
      <c r="T9">
        <v>23</v>
      </c>
      <c r="U9">
        <v>21</v>
      </c>
      <c r="V9">
        <v>19</v>
      </c>
      <c r="W9">
        <v>17</v>
      </c>
      <c r="X9">
        <v>15</v>
      </c>
      <c r="Y9">
        <v>13</v>
      </c>
      <c r="Z9">
        <v>12</v>
      </c>
      <c r="AA9">
        <v>6</v>
      </c>
    </row>
    <row r="10" spans="1:27">
      <c r="A10">
        <v>13</v>
      </c>
      <c r="B10">
        <v>14</v>
      </c>
      <c r="C10">
        <v>18</v>
      </c>
      <c r="D10">
        <v>20</v>
      </c>
      <c r="E10">
        <v>21</v>
      </c>
      <c r="F10">
        <v>24</v>
      </c>
      <c r="G10">
        <v>26</v>
      </c>
      <c r="H10">
        <v>27</v>
      </c>
      <c r="I10">
        <v>28</v>
      </c>
      <c r="J10">
        <v>29</v>
      </c>
      <c r="K10">
        <v>30</v>
      </c>
      <c r="L10">
        <v>32</v>
      </c>
      <c r="M10">
        <v>34</v>
      </c>
      <c r="N10">
        <v>34</v>
      </c>
      <c r="O10">
        <v>34</v>
      </c>
      <c r="P10">
        <v>32</v>
      </c>
      <c r="Q10">
        <v>32</v>
      </c>
      <c r="R10">
        <v>31</v>
      </c>
      <c r="S10">
        <v>29</v>
      </c>
      <c r="T10">
        <v>27</v>
      </c>
      <c r="U10">
        <v>24</v>
      </c>
      <c r="V10">
        <v>23</v>
      </c>
      <c r="W10">
        <v>21</v>
      </c>
      <c r="X10">
        <v>19</v>
      </c>
      <c r="Y10">
        <v>17</v>
      </c>
      <c r="Z10">
        <v>15</v>
      </c>
      <c r="AA10">
        <v>7</v>
      </c>
    </row>
    <row r="11" spans="1:27">
      <c r="A11">
        <v>15</v>
      </c>
      <c r="B11">
        <v>18</v>
      </c>
      <c r="C11">
        <v>22</v>
      </c>
      <c r="D11">
        <v>24</v>
      </c>
      <c r="E11">
        <v>26</v>
      </c>
      <c r="F11">
        <v>29</v>
      </c>
      <c r="G11">
        <v>31</v>
      </c>
      <c r="H11">
        <v>32</v>
      </c>
      <c r="I11">
        <v>33</v>
      </c>
      <c r="J11">
        <v>34</v>
      </c>
      <c r="K11">
        <v>35</v>
      </c>
      <c r="L11">
        <v>37</v>
      </c>
      <c r="M11">
        <v>38</v>
      </c>
      <c r="N11">
        <v>39</v>
      </c>
      <c r="O11">
        <v>38</v>
      </c>
      <c r="P11">
        <v>36</v>
      </c>
      <c r="Q11">
        <v>36</v>
      </c>
      <c r="R11">
        <v>35</v>
      </c>
      <c r="S11">
        <v>33</v>
      </c>
      <c r="T11">
        <v>31</v>
      </c>
      <c r="U11">
        <v>29</v>
      </c>
      <c r="V11">
        <v>26</v>
      </c>
      <c r="W11">
        <v>24</v>
      </c>
      <c r="X11">
        <v>22</v>
      </c>
      <c r="Y11">
        <v>20</v>
      </c>
      <c r="Z11">
        <v>19</v>
      </c>
      <c r="AA11">
        <v>8</v>
      </c>
    </row>
    <row r="12" spans="1:27">
      <c r="A12">
        <v>18</v>
      </c>
      <c r="B12">
        <v>21</v>
      </c>
      <c r="C12">
        <v>27</v>
      </c>
      <c r="D12">
        <v>28</v>
      </c>
      <c r="E12">
        <v>30</v>
      </c>
      <c r="F12">
        <v>33</v>
      </c>
      <c r="G12">
        <v>35</v>
      </c>
      <c r="H12">
        <v>36</v>
      </c>
      <c r="I12">
        <v>38</v>
      </c>
      <c r="J12">
        <v>39</v>
      </c>
      <c r="K12">
        <v>40</v>
      </c>
      <c r="L12">
        <v>42</v>
      </c>
      <c r="M12">
        <v>43</v>
      </c>
      <c r="N12">
        <v>43</v>
      </c>
      <c r="O12">
        <v>42</v>
      </c>
      <c r="P12">
        <v>41</v>
      </c>
      <c r="Q12">
        <v>40</v>
      </c>
      <c r="R12">
        <v>38</v>
      </c>
      <c r="S12">
        <v>36</v>
      </c>
      <c r="T12">
        <v>34</v>
      </c>
      <c r="U12">
        <v>31</v>
      </c>
      <c r="V12">
        <v>30</v>
      </c>
      <c r="W12">
        <v>28</v>
      </c>
      <c r="X12">
        <v>26</v>
      </c>
      <c r="Y12">
        <v>24</v>
      </c>
      <c r="Z12">
        <v>23</v>
      </c>
      <c r="AA12">
        <v>9</v>
      </c>
    </row>
    <row r="13" spans="1:27">
      <c r="A13">
        <v>21</v>
      </c>
      <c r="B13">
        <v>24</v>
      </c>
      <c r="C13">
        <v>31</v>
      </c>
      <c r="D13">
        <v>32</v>
      </c>
      <c r="E13">
        <v>34</v>
      </c>
      <c r="F13">
        <v>37</v>
      </c>
      <c r="G13">
        <v>40</v>
      </c>
      <c r="H13">
        <v>41</v>
      </c>
      <c r="I13">
        <v>42</v>
      </c>
      <c r="J13">
        <v>43</v>
      </c>
      <c r="K13">
        <v>44</v>
      </c>
      <c r="L13">
        <v>46</v>
      </c>
      <c r="M13">
        <v>47</v>
      </c>
      <c r="N13">
        <v>48</v>
      </c>
      <c r="O13">
        <v>47</v>
      </c>
      <c r="P13">
        <v>45</v>
      </c>
      <c r="Q13">
        <v>44</v>
      </c>
      <c r="R13">
        <v>42</v>
      </c>
      <c r="S13">
        <v>40</v>
      </c>
      <c r="T13">
        <v>37</v>
      </c>
      <c r="U13">
        <v>34</v>
      </c>
      <c r="V13">
        <v>33</v>
      </c>
      <c r="W13">
        <v>31</v>
      </c>
      <c r="X13">
        <v>29</v>
      </c>
      <c r="Y13">
        <v>27</v>
      </c>
      <c r="Z13">
        <v>26</v>
      </c>
      <c r="AA13">
        <v>10</v>
      </c>
    </row>
    <row r="15" spans="1:27">
      <c r="A15" t="s">
        <v>28</v>
      </c>
    </row>
    <row r="16" spans="1:27">
      <c r="A16">
        <v>4</v>
      </c>
      <c r="B16">
        <v>5</v>
      </c>
      <c r="C16">
        <v>6</v>
      </c>
      <c r="D16">
        <v>7</v>
      </c>
      <c r="E16">
        <v>8</v>
      </c>
      <c r="F16">
        <v>9</v>
      </c>
      <c r="G16">
        <v>10</v>
      </c>
      <c r="H16">
        <v>11</v>
      </c>
      <c r="I16">
        <v>12</v>
      </c>
      <c r="J16">
        <v>13</v>
      </c>
      <c r="K16">
        <v>14</v>
      </c>
      <c r="L16">
        <v>15</v>
      </c>
      <c r="M16">
        <v>16</v>
      </c>
      <c r="N16">
        <v>17</v>
      </c>
      <c r="O16">
        <v>18</v>
      </c>
      <c r="P16">
        <v>19</v>
      </c>
      <c r="Q16">
        <v>20</v>
      </c>
      <c r="R16">
        <v>25</v>
      </c>
      <c r="S16">
        <v>30</v>
      </c>
      <c r="T16">
        <v>35</v>
      </c>
      <c r="U16">
        <v>40</v>
      </c>
      <c r="V16">
        <v>45</v>
      </c>
      <c r="W16">
        <v>50</v>
      </c>
      <c r="X16">
        <v>55</v>
      </c>
      <c r="Y16">
        <v>60</v>
      </c>
      <c r="Z16">
        <v>65</v>
      </c>
      <c r="AA16" t="s">
        <v>21</v>
      </c>
    </row>
    <row r="17" spans="1:27"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AA17">
        <v>0</v>
      </c>
    </row>
    <row r="18" spans="1:27">
      <c r="A18">
        <v>0</v>
      </c>
      <c r="B18">
        <v>1</v>
      </c>
      <c r="C18">
        <v>1</v>
      </c>
      <c r="D18">
        <v>2</v>
      </c>
      <c r="E18">
        <v>2</v>
      </c>
      <c r="F18">
        <v>2</v>
      </c>
      <c r="G18">
        <v>3</v>
      </c>
      <c r="H18">
        <v>3</v>
      </c>
      <c r="I18">
        <v>4</v>
      </c>
      <c r="J18">
        <v>5</v>
      </c>
      <c r="K18">
        <v>6</v>
      </c>
      <c r="L18">
        <v>6</v>
      </c>
      <c r="M18">
        <v>5</v>
      </c>
      <c r="N18">
        <v>4</v>
      </c>
      <c r="O18">
        <v>4</v>
      </c>
      <c r="P18">
        <v>4</v>
      </c>
      <c r="Q18">
        <v>4</v>
      </c>
      <c r="R18">
        <v>3</v>
      </c>
      <c r="S18">
        <v>3</v>
      </c>
      <c r="T18">
        <v>2</v>
      </c>
      <c r="U18">
        <v>2</v>
      </c>
      <c r="V18">
        <v>2</v>
      </c>
      <c r="W18">
        <v>1</v>
      </c>
      <c r="X18">
        <v>1</v>
      </c>
      <c r="Y18">
        <v>1</v>
      </c>
      <c r="Z18">
        <v>0</v>
      </c>
      <c r="AA18">
        <v>1</v>
      </c>
    </row>
    <row r="19" spans="1:27">
      <c r="A19">
        <v>1</v>
      </c>
      <c r="B19">
        <v>2</v>
      </c>
      <c r="C19">
        <v>2</v>
      </c>
      <c r="D19">
        <v>3</v>
      </c>
      <c r="E19">
        <v>4</v>
      </c>
      <c r="F19">
        <v>4</v>
      </c>
      <c r="G19">
        <v>5</v>
      </c>
      <c r="H19">
        <v>6</v>
      </c>
      <c r="I19">
        <v>6</v>
      </c>
      <c r="J19">
        <v>7</v>
      </c>
      <c r="K19">
        <v>8</v>
      </c>
      <c r="L19">
        <v>8</v>
      </c>
      <c r="M19">
        <v>7</v>
      </c>
      <c r="N19">
        <v>6</v>
      </c>
      <c r="O19">
        <v>5</v>
      </c>
      <c r="P19">
        <v>5</v>
      </c>
      <c r="Q19">
        <v>5</v>
      </c>
      <c r="R19">
        <v>5</v>
      </c>
      <c r="S19">
        <v>5</v>
      </c>
      <c r="T19">
        <v>3</v>
      </c>
      <c r="U19">
        <v>3</v>
      </c>
      <c r="V19">
        <v>3</v>
      </c>
      <c r="W19">
        <v>2</v>
      </c>
      <c r="X19">
        <v>2</v>
      </c>
      <c r="Y19">
        <v>2</v>
      </c>
      <c r="Z19">
        <v>1</v>
      </c>
      <c r="AA19">
        <v>2</v>
      </c>
    </row>
    <row r="20" spans="1:27">
      <c r="A20">
        <v>2</v>
      </c>
      <c r="B20">
        <v>3</v>
      </c>
      <c r="C20">
        <v>3</v>
      </c>
      <c r="D20">
        <v>5</v>
      </c>
      <c r="E20">
        <v>6</v>
      </c>
      <c r="F20">
        <v>7</v>
      </c>
      <c r="G20">
        <v>9</v>
      </c>
      <c r="H20">
        <v>10</v>
      </c>
      <c r="I20">
        <v>10</v>
      </c>
      <c r="J20">
        <v>10</v>
      </c>
      <c r="K20">
        <v>11</v>
      </c>
      <c r="L20">
        <v>11</v>
      </c>
      <c r="M20">
        <v>10</v>
      </c>
      <c r="N20">
        <v>9</v>
      </c>
      <c r="O20">
        <v>9</v>
      </c>
      <c r="P20">
        <v>8</v>
      </c>
      <c r="Q20">
        <v>7</v>
      </c>
      <c r="R20">
        <v>7</v>
      </c>
      <c r="S20">
        <v>6</v>
      </c>
      <c r="T20">
        <v>5</v>
      </c>
      <c r="U20">
        <v>4</v>
      </c>
      <c r="V20">
        <v>4</v>
      </c>
      <c r="W20">
        <v>4</v>
      </c>
      <c r="X20">
        <v>3</v>
      </c>
      <c r="Y20">
        <v>3</v>
      </c>
      <c r="Z20">
        <v>2</v>
      </c>
      <c r="AA20">
        <v>3</v>
      </c>
    </row>
    <row r="21" spans="1:27">
      <c r="A21">
        <v>5</v>
      </c>
      <c r="B21">
        <v>5</v>
      </c>
      <c r="C21">
        <v>6</v>
      </c>
      <c r="D21">
        <v>9</v>
      </c>
      <c r="E21">
        <v>10</v>
      </c>
      <c r="F21">
        <v>12</v>
      </c>
      <c r="G21">
        <v>13</v>
      </c>
      <c r="H21">
        <v>15</v>
      </c>
      <c r="I21">
        <v>15</v>
      </c>
      <c r="J21">
        <v>15</v>
      </c>
      <c r="K21">
        <v>16</v>
      </c>
      <c r="L21">
        <v>16</v>
      </c>
      <c r="M21">
        <v>15</v>
      </c>
      <c r="N21">
        <v>13</v>
      </c>
      <c r="O21">
        <v>13</v>
      </c>
      <c r="P21">
        <v>12</v>
      </c>
      <c r="Q21">
        <v>11</v>
      </c>
      <c r="R21">
        <v>10</v>
      </c>
      <c r="S21">
        <v>9</v>
      </c>
      <c r="T21">
        <v>9</v>
      </c>
      <c r="U21">
        <v>8</v>
      </c>
      <c r="V21">
        <v>8</v>
      </c>
      <c r="W21">
        <v>7</v>
      </c>
      <c r="X21">
        <v>7</v>
      </c>
      <c r="Y21">
        <v>4</v>
      </c>
      <c r="Z21">
        <v>3</v>
      </c>
      <c r="AA21">
        <v>4</v>
      </c>
    </row>
    <row r="22" spans="1:27">
      <c r="A22">
        <v>8</v>
      </c>
      <c r="B22">
        <v>9</v>
      </c>
      <c r="C22">
        <v>11</v>
      </c>
      <c r="D22">
        <v>14</v>
      </c>
      <c r="E22">
        <v>15</v>
      </c>
      <c r="F22">
        <v>17</v>
      </c>
      <c r="G22">
        <v>18</v>
      </c>
      <c r="H22">
        <v>19</v>
      </c>
      <c r="I22">
        <v>19</v>
      </c>
      <c r="J22">
        <v>19</v>
      </c>
      <c r="K22">
        <v>20</v>
      </c>
      <c r="L22">
        <v>20</v>
      </c>
      <c r="M22">
        <v>19</v>
      </c>
      <c r="N22">
        <v>18</v>
      </c>
      <c r="O22">
        <v>18</v>
      </c>
      <c r="P22">
        <v>17</v>
      </c>
      <c r="Q22">
        <v>16</v>
      </c>
      <c r="R22">
        <v>15</v>
      </c>
      <c r="S22">
        <v>15</v>
      </c>
      <c r="T22">
        <v>14</v>
      </c>
      <c r="U22">
        <v>12</v>
      </c>
      <c r="V22">
        <v>12</v>
      </c>
      <c r="W22">
        <v>11</v>
      </c>
      <c r="X22">
        <v>11</v>
      </c>
      <c r="Y22">
        <v>7</v>
      </c>
      <c r="Z22">
        <v>6</v>
      </c>
      <c r="AA22">
        <v>5</v>
      </c>
    </row>
    <row r="23" spans="1:27">
      <c r="A23">
        <v>12</v>
      </c>
      <c r="B23">
        <v>13</v>
      </c>
      <c r="C23">
        <v>15</v>
      </c>
      <c r="D23">
        <v>18</v>
      </c>
      <c r="E23">
        <v>20</v>
      </c>
      <c r="F23">
        <v>22</v>
      </c>
      <c r="G23">
        <v>23</v>
      </c>
      <c r="H23">
        <v>24</v>
      </c>
      <c r="I23">
        <v>24</v>
      </c>
      <c r="J23">
        <v>24</v>
      </c>
      <c r="K23">
        <v>25</v>
      </c>
      <c r="L23">
        <v>25</v>
      </c>
      <c r="M23">
        <v>24</v>
      </c>
      <c r="N23">
        <v>22</v>
      </c>
      <c r="O23">
        <v>22</v>
      </c>
      <c r="P23">
        <v>21</v>
      </c>
      <c r="Q23">
        <v>21</v>
      </c>
      <c r="R23">
        <v>20</v>
      </c>
      <c r="S23">
        <v>20</v>
      </c>
      <c r="T23">
        <v>19</v>
      </c>
      <c r="U23">
        <v>16</v>
      </c>
      <c r="V23">
        <v>16</v>
      </c>
      <c r="W23">
        <v>15</v>
      </c>
      <c r="X23">
        <v>14</v>
      </c>
      <c r="Y23">
        <v>11</v>
      </c>
      <c r="Z23">
        <v>9</v>
      </c>
      <c r="AA23">
        <v>6</v>
      </c>
    </row>
    <row r="24" spans="1:27">
      <c r="A24">
        <v>15</v>
      </c>
      <c r="B24">
        <v>16</v>
      </c>
      <c r="C24">
        <v>20</v>
      </c>
      <c r="D24">
        <v>23</v>
      </c>
      <c r="E24">
        <v>24</v>
      </c>
      <c r="F24">
        <v>26</v>
      </c>
      <c r="G24">
        <v>27</v>
      </c>
      <c r="H24">
        <v>29</v>
      </c>
      <c r="I24">
        <v>29</v>
      </c>
      <c r="J24">
        <v>29</v>
      </c>
      <c r="K24">
        <v>30</v>
      </c>
      <c r="L24">
        <v>30</v>
      </c>
      <c r="M24">
        <v>29</v>
      </c>
      <c r="N24">
        <v>27</v>
      </c>
      <c r="O24">
        <v>27</v>
      </c>
      <c r="P24">
        <v>26</v>
      </c>
      <c r="Q24">
        <v>26</v>
      </c>
      <c r="R24">
        <v>24</v>
      </c>
      <c r="S24">
        <v>24</v>
      </c>
      <c r="T24">
        <v>22</v>
      </c>
      <c r="U24">
        <v>21</v>
      </c>
      <c r="V24">
        <v>20</v>
      </c>
      <c r="W24">
        <v>19</v>
      </c>
      <c r="X24">
        <v>18</v>
      </c>
      <c r="Y24">
        <v>14</v>
      </c>
      <c r="Z24">
        <v>12</v>
      </c>
      <c r="AA24">
        <v>7</v>
      </c>
    </row>
    <row r="25" spans="1:27">
      <c r="A25">
        <v>18</v>
      </c>
      <c r="B25">
        <v>20</v>
      </c>
      <c r="C25">
        <v>24</v>
      </c>
      <c r="D25">
        <v>27</v>
      </c>
      <c r="E25">
        <v>29</v>
      </c>
      <c r="F25">
        <v>31</v>
      </c>
      <c r="G25">
        <v>32</v>
      </c>
      <c r="H25">
        <v>34</v>
      </c>
      <c r="I25">
        <v>34</v>
      </c>
      <c r="J25">
        <v>34</v>
      </c>
      <c r="K25">
        <v>35</v>
      </c>
      <c r="L25">
        <v>35</v>
      </c>
      <c r="M25">
        <v>34</v>
      </c>
      <c r="N25">
        <v>32</v>
      </c>
      <c r="O25">
        <v>31</v>
      </c>
      <c r="P25">
        <v>30</v>
      </c>
      <c r="Q25">
        <v>30</v>
      </c>
      <c r="R25">
        <v>28</v>
      </c>
      <c r="S25">
        <v>28</v>
      </c>
      <c r="T25">
        <v>26</v>
      </c>
      <c r="U25">
        <v>25</v>
      </c>
      <c r="V25">
        <v>24</v>
      </c>
      <c r="W25">
        <v>22</v>
      </c>
      <c r="X25">
        <v>22</v>
      </c>
      <c r="Y25">
        <v>18</v>
      </c>
      <c r="Z25">
        <v>15</v>
      </c>
      <c r="AA25">
        <v>8</v>
      </c>
    </row>
    <row r="26" spans="1:27">
      <c r="A26">
        <v>22</v>
      </c>
      <c r="B26">
        <v>24</v>
      </c>
      <c r="C26">
        <v>29</v>
      </c>
      <c r="D26">
        <v>32</v>
      </c>
      <c r="E26">
        <v>33</v>
      </c>
      <c r="F26">
        <v>36</v>
      </c>
      <c r="G26">
        <v>37</v>
      </c>
      <c r="H26">
        <v>38</v>
      </c>
      <c r="I26">
        <v>39</v>
      </c>
      <c r="J26">
        <v>39</v>
      </c>
      <c r="K26">
        <v>40</v>
      </c>
      <c r="L26">
        <v>40</v>
      </c>
      <c r="M26">
        <v>39</v>
      </c>
      <c r="N26">
        <v>37</v>
      </c>
      <c r="O26">
        <v>36</v>
      </c>
      <c r="P26">
        <v>35</v>
      </c>
      <c r="Q26">
        <v>34</v>
      </c>
      <c r="R26">
        <v>33</v>
      </c>
      <c r="S26">
        <v>31</v>
      </c>
      <c r="T26">
        <v>30</v>
      </c>
      <c r="U26">
        <v>29</v>
      </c>
      <c r="V26">
        <v>28</v>
      </c>
      <c r="W26">
        <v>26</v>
      </c>
      <c r="X26">
        <v>25</v>
      </c>
      <c r="Y26">
        <v>22</v>
      </c>
      <c r="Z26">
        <v>18</v>
      </c>
      <c r="AA26">
        <v>9</v>
      </c>
    </row>
    <row r="27" spans="1:27">
      <c r="A27">
        <v>25</v>
      </c>
      <c r="B27">
        <v>27</v>
      </c>
      <c r="C27">
        <v>33</v>
      </c>
      <c r="D27">
        <v>36</v>
      </c>
      <c r="E27">
        <v>38</v>
      </c>
      <c r="F27">
        <v>41</v>
      </c>
      <c r="G27">
        <v>42</v>
      </c>
      <c r="H27">
        <v>43</v>
      </c>
      <c r="I27">
        <v>43</v>
      </c>
      <c r="J27">
        <v>43</v>
      </c>
      <c r="K27">
        <v>43</v>
      </c>
      <c r="L27">
        <v>42</v>
      </c>
      <c r="M27">
        <v>41</v>
      </c>
      <c r="N27">
        <v>41</v>
      </c>
      <c r="O27">
        <v>40</v>
      </c>
      <c r="P27">
        <v>39</v>
      </c>
      <c r="Q27">
        <v>38</v>
      </c>
      <c r="R27">
        <v>37</v>
      </c>
      <c r="S27">
        <v>35</v>
      </c>
      <c r="T27">
        <v>34</v>
      </c>
      <c r="U27">
        <v>33</v>
      </c>
      <c r="V27">
        <v>32</v>
      </c>
      <c r="W27">
        <v>30</v>
      </c>
      <c r="X27">
        <v>29</v>
      </c>
      <c r="Y27">
        <v>25</v>
      </c>
      <c r="Z27">
        <v>21</v>
      </c>
      <c r="AA27">
        <v>10</v>
      </c>
    </row>
  </sheetData>
  <sheetProtection sheet="1" objects="1" scenarios="1"/>
  <phoneticPr fontId="2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27"/>
  <sheetViews>
    <sheetView workbookViewId="0">
      <selection activeCell="K48" sqref="K48"/>
    </sheetView>
  </sheetViews>
  <sheetFormatPr defaultColWidth="10.7109375" defaultRowHeight="12"/>
  <cols>
    <col min="1" max="27" width="4.7109375" customWidth="1"/>
  </cols>
  <sheetData>
    <row r="1" spans="1:27">
      <c r="A1" t="s">
        <v>27</v>
      </c>
    </row>
    <row r="2" spans="1:27">
      <c r="A2">
        <v>4</v>
      </c>
      <c r="B2">
        <v>5</v>
      </c>
      <c r="C2">
        <v>6</v>
      </c>
      <c r="D2">
        <v>7</v>
      </c>
      <c r="E2">
        <v>8</v>
      </c>
      <c r="F2">
        <v>9</v>
      </c>
      <c r="G2">
        <v>10</v>
      </c>
      <c r="H2">
        <v>11</v>
      </c>
      <c r="I2">
        <v>12</v>
      </c>
      <c r="J2">
        <v>13</v>
      </c>
      <c r="K2">
        <v>14</v>
      </c>
      <c r="L2">
        <v>15</v>
      </c>
      <c r="M2">
        <v>16</v>
      </c>
      <c r="N2">
        <v>17</v>
      </c>
      <c r="O2">
        <v>18</v>
      </c>
      <c r="P2">
        <v>19</v>
      </c>
      <c r="Q2">
        <v>20</v>
      </c>
      <c r="R2">
        <v>25</v>
      </c>
      <c r="S2">
        <v>30</v>
      </c>
      <c r="T2">
        <v>35</v>
      </c>
      <c r="U2">
        <v>40</v>
      </c>
      <c r="V2">
        <v>45</v>
      </c>
      <c r="W2">
        <v>50</v>
      </c>
      <c r="X2">
        <v>55</v>
      </c>
      <c r="Y2">
        <v>60</v>
      </c>
      <c r="Z2">
        <v>65</v>
      </c>
      <c r="AA2" t="s">
        <v>21</v>
      </c>
    </row>
    <row r="3" spans="1:27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</row>
    <row r="4" spans="1:27">
      <c r="A4">
        <v>19</v>
      </c>
      <c r="B4">
        <v>21</v>
      </c>
      <c r="C4">
        <v>23</v>
      </c>
      <c r="D4">
        <v>25</v>
      </c>
      <c r="E4">
        <v>28</v>
      </c>
      <c r="F4">
        <v>29</v>
      </c>
      <c r="G4">
        <v>31</v>
      </c>
      <c r="H4">
        <v>32</v>
      </c>
      <c r="I4">
        <v>33</v>
      </c>
      <c r="J4">
        <v>34</v>
      </c>
      <c r="K4">
        <v>35</v>
      </c>
      <c r="L4">
        <v>36</v>
      </c>
      <c r="M4">
        <v>37</v>
      </c>
      <c r="N4">
        <v>38</v>
      </c>
      <c r="O4">
        <v>37</v>
      </c>
      <c r="P4">
        <v>36</v>
      </c>
      <c r="Q4">
        <v>35</v>
      </c>
      <c r="R4">
        <v>33</v>
      </c>
      <c r="S4">
        <v>33</v>
      </c>
      <c r="T4">
        <v>30</v>
      </c>
      <c r="U4">
        <v>29</v>
      </c>
      <c r="V4">
        <v>28</v>
      </c>
      <c r="W4">
        <v>26</v>
      </c>
      <c r="X4">
        <v>24</v>
      </c>
      <c r="Y4">
        <v>21</v>
      </c>
      <c r="Z4">
        <v>20</v>
      </c>
      <c r="AA4">
        <v>1</v>
      </c>
    </row>
    <row r="5" spans="1:27">
      <c r="A5">
        <v>21</v>
      </c>
      <c r="B5">
        <v>22</v>
      </c>
      <c r="C5">
        <v>24</v>
      </c>
      <c r="D5">
        <v>26</v>
      </c>
      <c r="E5">
        <v>29</v>
      </c>
      <c r="F5">
        <v>31</v>
      </c>
      <c r="G5">
        <v>32</v>
      </c>
      <c r="H5">
        <v>33</v>
      </c>
      <c r="I5">
        <v>34</v>
      </c>
      <c r="J5">
        <v>36</v>
      </c>
      <c r="K5">
        <v>37</v>
      </c>
      <c r="L5">
        <v>38</v>
      </c>
      <c r="M5">
        <v>40</v>
      </c>
      <c r="N5">
        <v>40</v>
      </c>
      <c r="O5">
        <v>39</v>
      </c>
      <c r="P5">
        <v>38</v>
      </c>
      <c r="Q5">
        <v>37</v>
      </c>
      <c r="R5">
        <v>35</v>
      </c>
      <c r="S5">
        <v>35</v>
      </c>
      <c r="T5">
        <v>31</v>
      </c>
      <c r="U5">
        <v>30</v>
      </c>
      <c r="V5">
        <v>29</v>
      </c>
      <c r="W5">
        <v>27</v>
      </c>
      <c r="X5">
        <v>25</v>
      </c>
      <c r="Y5">
        <v>24</v>
      </c>
      <c r="Z5">
        <v>21</v>
      </c>
      <c r="AA5">
        <v>2</v>
      </c>
    </row>
    <row r="6" spans="1:27">
      <c r="A6">
        <v>22</v>
      </c>
      <c r="B6">
        <v>23</v>
      </c>
      <c r="C6">
        <v>26</v>
      </c>
      <c r="D6">
        <v>27</v>
      </c>
      <c r="E6">
        <v>31</v>
      </c>
      <c r="F6">
        <v>32</v>
      </c>
      <c r="G6">
        <v>34</v>
      </c>
      <c r="H6">
        <v>35</v>
      </c>
      <c r="I6">
        <v>36</v>
      </c>
      <c r="J6">
        <v>38</v>
      </c>
      <c r="K6">
        <v>38</v>
      </c>
      <c r="L6">
        <v>40</v>
      </c>
      <c r="M6">
        <v>41</v>
      </c>
      <c r="N6">
        <v>42</v>
      </c>
      <c r="O6">
        <v>41</v>
      </c>
      <c r="P6">
        <v>40</v>
      </c>
      <c r="Q6">
        <v>39</v>
      </c>
      <c r="R6">
        <v>37</v>
      </c>
      <c r="S6">
        <v>36</v>
      </c>
      <c r="T6">
        <v>33</v>
      </c>
      <c r="U6">
        <v>32</v>
      </c>
      <c r="V6">
        <v>31</v>
      </c>
      <c r="W6">
        <v>29</v>
      </c>
      <c r="X6">
        <v>27</v>
      </c>
      <c r="Y6">
        <v>26</v>
      </c>
      <c r="Z6">
        <v>24</v>
      </c>
      <c r="AA6">
        <v>3</v>
      </c>
    </row>
    <row r="7" spans="1:27">
      <c r="A7">
        <v>24</v>
      </c>
      <c r="B7">
        <v>25</v>
      </c>
      <c r="C7">
        <v>27</v>
      </c>
      <c r="D7">
        <v>28</v>
      </c>
      <c r="E7">
        <v>32</v>
      </c>
      <c r="F7">
        <v>34</v>
      </c>
      <c r="G7">
        <v>35</v>
      </c>
      <c r="H7">
        <v>36</v>
      </c>
      <c r="I7">
        <v>37</v>
      </c>
      <c r="J7">
        <v>39</v>
      </c>
      <c r="K7">
        <v>40</v>
      </c>
      <c r="L7">
        <v>41</v>
      </c>
      <c r="M7">
        <v>43</v>
      </c>
      <c r="N7">
        <v>44</v>
      </c>
      <c r="O7">
        <v>42</v>
      </c>
      <c r="P7">
        <v>41</v>
      </c>
      <c r="Q7">
        <v>40</v>
      </c>
      <c r="R7">
        <v>39</v>
      </c>
      <c r="S7">
        <v>38</v>
      </c>
      <c r="T7">
        <v>35</v>
      </c>
      <c r="U7">
        <v>34</v>
      </c>
      <c r="V7">
        <v>33</v>
      </c>
      <c r="W7">
        <v>31</v>
      </c>
      <c r="X7">
        <v>30</v>
      </c>
      <c r="Y7">
        <v>28</v>
      </c>
      <c r="Z7">
        <v>26</v>
      </c>
      <c r="AA7">
        <v>4</v>
      </c>
    </row>
    <row r="8" spans="1:27">
      <c r="A8">
        <v>25</v>
      </c>
      <c r="B8">
        <v>26</v>
      </c>
      <c r="C8">
        <v>28</v>
      </c>
      <c r="D8">
        <v>30</v>
      </c>
      <c r="E8">
        <v>34</v>
      </c>
      <c r="F8">
        <v>35</v>
      </c>
      <c r="G8">
        <v>36</v>
      </c>
      <c r="H8">
        <v>38</v>
      </c>
      <c r="I8">
        <v>39</v>
      </c>
      <c r="J8">
        <v>41</v>
      </c>
      <c r="K8">
        <v>42</v>
      </c>
      <c r="L8">
        <v>43</v>
      </c>
      <c r="M8">
        <v>44</v>
      </c>
      <c r="N8">
        <v>45</v>
      </c>
      <c r="O8">
        <v>44</v>
      </c>
      <c r="P8">
        <v>43</v>
      </c>
      <c r="Q8">
        <v>42</v>
      </c>
      <c r="R8">
        <v>41</v>
      </c>
      <c r="S8">
        <v>40</v>
      </c>
      <c r="T8">
        <v>37</v>
      </c>
      <c r="U8">
        <v>36</v>
      </c>
      <c r="V8">
        <v>35</v>
      </c>
      <c r="W8">
        <v>33</v>
      </c>
      <c r="X8">
        <v>32</v>
      </c>
      <c r="Y8">
        <v>30</v>
      </c>
      <c r="Z8">
        <v>28</v>
      </c>
      <c r="AA8">
        <v>5</v>
      </c>
    </row>
    <row r="9" spans="1:27">
      <c r="A9">
        <v>26</v>
      </c>
      <c r="B9">
        <v>27</v>
      </c>
      <c r="C9">
        <v>29</v>
      </c>
      <c r="D9">
        <v>32</v>
      </c>
      <c r="E9">
        <v>35</v>
      </c>
      <c r="F9">
        <v>36</v>
      </c>
      <c r="G9">
        <v>38</v>
      </c>
      <c r="H9">
        <v>39</v>
      </c>
      <c r="I9">
        <v>40</v>
      </c>
      <c r="J9">
        <v>42</v>
      </c>
      <c r="K9">
        <v>44</v>
      </c>
      <c r="L9">
        <v>44</v>
      </c>
      <c r="M9">
        <v>45</v>
      </c>
      <c r="N9">
        <v>46</v>
      </c>
      <c r="O9">
        <v>45</v>
      </c>
      <c r="P9">
        <v>44</v>
      </c>
      <c r="Q9">
        <v>43</v>
      </c>
      <c r="R9">
        <v>42</v>
      </c>
      <c r="S9">
        <v>41</v>
      </c>
      <c r="T9">
        <v>39</v>
      </c>
      <c r="U9">
        <v>38</v>
      </c>
      <c r="V9">
        <v>37</v>
      </c>
      <c r="W9">
        <v>35</v>
      </c>
      <c r="X9">
        <v>34</v>
      </c>
      <c r="Y9">
        <v>32</v>
      </c>
      <c r="Z9">
        <v>30</v>
      </c>
      <c r="AA9">
        <v>6</v>
      </c>
    </row>
    <row r="10" spans="1:27">
      <c r="A10">
        <v>28</v>
      </c>
      <c r="B10">
        <v>29</v>
      </c>
      <c r="C10">
        <v>30</v>
      </c>
      <c r="D10">
        <v>34</v>
      </c>
      <c r="E10">
        <v>37</v>
      </c>
      <c r="F10">
        <v>38</v>
      </c>
      <c r="G10">
        <v>39</v>
      </c>
      <c r="H10">
        <v>40</v>
      </c>
      <c r="I10">
        <v>42</v>
      </c>
      <c r="J10">
        <v>44</v>
      </c>
      <c r="K10">
        <v>46</v>
      </c>
      <c r="L10">
        <v>46</v>
      </c>
      <c r="M10">
        <v>47</v>
      </c>
      <c r="N10">
        <v>48</v>
      </c>
      <c r="O10">
        <v>47</v>
      </c>
      <c r="P10">
        <v>46</v>
      </c>
      <c r="Q10">
        <v>44</v>
      </c>
      <c r="R10">
        <v>44</v>
      </c>
      <c r="S10">
        <v>43</v>
      </c>
      <c r="T10">
        <v>41</v>
      </c>
      <c r="U10">
        <v>40</v>
      </c>
      <c r="V10">
        <v>39</v>
      </c>
      <c r="W10">
        <v>37</v>
      </c>
      <c r="X10">
        <v>36</v>
      </c>
      <c r="Y10">
        <v>35</v>
      </c>
      <c r="Z10">
        <v>32</v>
      </c>
      <c r="AA10">
        <v>7</v>
      </c>
    </row>
    <row r="11" spans="1:27">
      <c r="A11">
        <v>29</v>
      </c>
      <c r="B11">
        <v>30</v>
      </c>
      <c r="C11">
        <v>32</v>
      </c>
      <c r="D11">
        <v>35</v>
      </c>
      <c r="E11">
        <v>38</v>
      </c>
      <c r="F11">
        <v>39</v>
      </c>
      <c r="G11">
        <v>41</v>
      </c>
      <c r="H11">
        <v>42</v>
      </c>
      <c r="I11">
        <v>43</v>
      </c>
      <c r="J11">
        <v>46</v>
      </c>
      <c r="K11">
        <v>48</v>
      </c>
      <c r="L11">
        <v>48</v>
      </c>
      <c r="M11">
        <v>49</v>
      </c>
      <c r="N11">
        <v>50</v>
      </c>
      <c r="O11">
        <v>48</v>
      </c>
      <c r="P11">
        <v>47</v>
      </c>
      <c r="Q11">
        <v>46</v>
      </c>
      <c r="R11">
        <v>46</v>
      </c>
      <c r="S11">
        <v>45</v>
      </c>
      <c r="T11">
        <v>43</v>
      </c>
      <c r="U11">
        <v>42</v>
      </c>
      <c r="V11">
        <v>40</v>
      </c>
      <c r="W11">
        <v>39</v>
      </c>
      <c r="X11">
        <v>38</v>
      </c>
      <c r="Y11">
        <v>37</v>
      </c>
      <c r="Z11">
        <v>35</v>
      </c>
      <c r="AA11">
        <v>8</v>
      </c>
    </row>
    <row r="12" spans="1:27">
      <c r="A12">
        <v>31</v>
      </c>
      <c r="B12">
        <v>32</v>
      </c>
      <c r="C12">
        <v>34</v>
      </c>
      <c r="D12">
        <v>37</v>
      </c>
      <c r="E12">
        <v>40</v>
      </c>
      <c r="F12">
        <v>41</v>
      </c>
      <c r="G12">
        <v>42</v>
      </c>
      <c r="H12">
        <v>43</v>
      </c>
      <c r="I12">
        <v>45</v>
      </c>
      <c r="J12">
        <v>47</v>
      </c>
      <c r="K12">
        <v>49</v>
      </c>
      <c r="L12">
        <v>50</v>
      </c>
      <c r="M12">
        <v>50</v>
      </c>
      <c r="N12">
        <v>51</v>
      </c>
      <c r="O12">
        <v>50</v>
      </c>
      <c r="P12">
        <v>49</v>
      </c>
      <c r="Q12">
        <v>48</v>
      </c>
      <c r="R12">
        <v>48</v>
      </c>
      <c r="S12">
        <v>47</v>
      </c>
      <c r="T12">
        <v>45</v>
      </c>
      <c r="U12">
        <v>44</v>
      </c>
      <c r="V12">
        <v>42</v>
      </c>
      <c r="W12">
        <v>41</v>
      </c>
      <c r="X12">
        <v>40</v>
      </c>
      <c r="Y12">
        <v>39</v>
      </c>
      <c r="Z12">
        <v>37</v>
      </c>
      <c r="AA12">
        <v>9</v>
      </c>
    </row>
    <row r="13" spans="1:27">
      <c r="A13">
        <v>32</v>
      </c>
      <c r="B13">
        <v>33</v>
      </c>
      <c r="C13">
        <v>35</v>
      </c>
      <c r="D13">
        <v>38</v>
      </c>
      <c r="E13">
        <v>41</v>
      </c>
      <c r="F13">
        <v>42</v>
      </c>
      <c r="G13">
        <v>44</v>
      </c>
      <c r="H13">
        <v>45</v>
      </c>
      <c r="I13">
        <v>47</v>
      </c>
      <c r="J13">
        <v>49</v>
      </c>
      <c r="K13">
        <v>51</v>
      </c>
      <c r="L13">
        <v>52</v>
      </c>
      <c r="M13">
        <v>52</v>
      </c>
      <c r="N13">
        <v>53</v>
      </c>
      <c r="O13">
        <v>51</v>
      </c>
      <c r="P13">
        <v>50</v>
      </c>
      <c r="Q13">
        <v>50</v>
      </c>
      <c r="R13">
        <v>50</v>
      </c>
      <c r="S13">
        <v>48</v>
      </c>
      <c r="T13">
        <v>47</v>
      </c>
      <c r="U13">
        <v>46</v>
      </c>
      <c r="V13">
        <v>44</v>
      </c>
      <c r="W13">
        <v>43</v>
      </c>
      <c r="X13">
        <v>42</v>
      </c>
      <c r="Y13">
        <v>41</v>
      </c>
      <c r="Z13">
        <v>39</v>
      </c>
      <c r="AA13">
        <v>10</v>
      </c>
    </row>
    <row r="15" spans="1:27">
      <c r="A15" t="s">
        <v>28</v>
      </c>
    </row>
    <row r="16" spans="1:27">
      <c r="A16">
        <v>4</v>
      </c>
      <c r="B16">
        <v>5</v>
      </c>
      <c r="C16">
        <v>6</v>
      </c>
      <c r="D16">
        <v>7</v>
      </c>
      <c r="E16">
        <v>8</v>
      </c>
      <c r="F16">
        <v>9</v>
      </c>
      <c r="G16">
        <v>10</v>
      </c>
      <c r="H16">
        <v>11</v>
      </c>
      <c r="I16">
        <v>12</v>
      </c>
      <c r="J16">
        <v>13</v>
      </c>
      <c r="K16">
        <v>14</v>
      </c>
      <c r="L16">
        <v>15</v>
      </c>
      <c r="M16">
        <v>16</v>
      </c>
      <c r="N16">
        <v>17</v>
      </c>
      <c r="O16">
        <v>18</v>
      </c>
      <c r="P16">
        <v>19</v>
      </c>
      <c r="Q16">
        <v>20</v>
      </c>
      <c r="R16">
        <v>25</v>
      </c>
      <c r="S16">
        <v>30</v>
      </c>
      <c r="T16">
        <v>35</v>
      </c>
      <c r="U16">
        <v>40</v>
      </c>
      <c r="V16">
        <v>45</v>
      </c>
      <c r="W16">
        <v>50</v>
      </c>
      <c r="X16">
        <v>55</v>
      </c>
      <c r="Y16">
        <v>60</v>
      </c>
      <c r="Z16">
        <v>65</v>
      </c>
      <c r="AA16" t="s">
        <v>21</v>
      </c>
    </row>
    <row r="17" spans="1:27">
      <c r="A17">
        <v>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</row>
    <row r="18" spans="1:27">
      <c r="A18">
        <v>18</v>
      </c>
      <c r="B18">
        <v>21</v>
      </c>
      <c r="C18">
        <v>23</v>
      </c>
      <c r="D18">
        <v>24</v>
      </c>
      <c r="E18">
        <v>26</v>
      </c>
      <c r="F18">
        <v>27</v>
      </c>
      <c r="G18">
        <v>30</v>
      </c>
      <c r="H18">
        <v>30</v>
      </c>
      <c r="I18">
        <v>32</v>
      </c>
      <c r="J18">
        <v>32</v>
      </c>
      <c r="K18">
        <v>33</v>
      </c>
      <c r="L18">
        <v>34</v>
      </c>
      <c r="M18">
        <v>34</v>
      </c>
      <c r="N18">
        <v>34</v>
      </c>
      <c r="O18">
        <v>33</v>
      </c>
      <c r="P18">
        <v>31</v>
      </c>
      <c r="Q18">
        <v>29</v>
      </c>
      <c r="R18">
        <v>28</v>
      </c>
      <c r="S18">
        <v>27</v>
      </c>
      <c r="T18">
        <v>26</v>
      </c>
      <c r="U18">
        <v>24</v>
      </c>
      <c r="V18">
        <v>23</v>
      </c>
      <c r="W18">
        <v>22</v>
      </c>
      <c r="X18">
        <v>20</v>
      </c>
      <c r="Y18">
        <v>19</v>
      </c>
      <c r="Z18">
        <v>18</v>
      </c>
      <c r="AA18">
        <v>1</v>
      </c>
    </row>
    <row r="19" spans="1:27">
      <c r="A19">
        <v>20</v>
      </c>
      <c r="B19">
        <v>22</v>
      </c>
      <c r="C19">
        <v>24</v>
      </c>
      <c r="D19">
        <v>25</v>
      </c>
      <c r="E19">
        <v>28</v>
      </c>
      <c r="F19">
        <v>29</v>
      </c>
      <c r="G19">
        <v>31</v>
      </c>
      <c r="H19">
        <v>31</v>
      </c>
      <c r="I19">
        <v>33</v>
      </c>
      <c r="J19">
        <v>34</v>
      </c>
      <c r="K19">
        <v>35</v>
      </c>
      <c r="L19">
        <v>35</v>
      </c>
      <c r="M19">
        <v>35</v>
      </c>
      <c r="N19">
        <v>35</v>
      </c>
      <c r="O19">
        <v>34</v>
      </c>
      <c r="P19">
        <v>32</v>
      </c>
      <c r="Q19">
        <v>30</v>
      </c>
      <c r="R19">
        <v>29</v>
      </c>
      <c r="S19">
        <v>28</v>
      </c>
      <c r="T19">
        <v>27</v>
      </c>
      <c r="U19">
        <v>25</v>
      </c>
      <c r="V19">
        <v>25</v>
      </c>
      <c r="W19">
        <v>23</v>
      </c>
      <c r="X19">
        <v>21</v>
      </c>
      <c r="Y19">
        <v>20</v>
      </c>
      <c r="Z19">
        <v>19</v>
      </c>
      <c r="AA19">
        <v>2</v>
      </c>
    </row>
    <row r="20" spans="1:27">
      <c r="A20">
        <v>21</v>
      </c>
      <c r="B20">
        <v>24</v>
      </c>
      <c r="C20">
        <v>26</v>
      </c>
      <c r="D20">
        <v>27</v>
      </c>
      <c r="E20">
        <v>29</v>
      </c>
      <c r="F20">
        <v>30</v>
      </c>
      <c r="G20">
        <v>32</v>
      </c>
      <c r="H20">
        <v>33</v>
      </c>
      <c r="I20">
        <v>34</v>
      </c>
      <c r="J20">
        <v>35</v>
      </c>
      <c r="K20">
        <v>36</v>
      </c>
      <c r="L20">
        <v>36</v>
      </c>
      <c r="M20">
        <v>36</v>
      </c>
      <c r="N20">
        <v>36</v>
      </c>
      <c r="O20">
        <v>35</v>
      </c>
      <c r="P20">
        <v>33</v>
      </c>
      <c r="Q20">
        <v>31</v>
      </c>
      <c r="R20">
        <v>30</v>
      </c>
      <c r="S20">
        <v>30</v>
      </c>
      <c r="T20">
        <v>29</v>
      </c>
      <c r="U20">
        <v>27</v>
      </c>
      <c r="V20">
        <v>27</v>
      </c>
      <c r="W20">
        <v>25</v>
      </c>
      <c r="X20">
        <v>23</v>
      </c>
      <c r="Y20">
        <v>21</v>
      </c>
      <c r="Z20">
        <v>21</v>
      </c>
      <c r="AA20">
        <v>3</v>
      </c>
    </row>
    <row r="21" spans="1:27">
      <c r="A21">
        <v>23</v>
      </c>
      <c r="B21">
        <v>25</v>
      </c>
      <c r="C21">
        <v>27</v>
      </c>
      <c r="D21">
        <v>29</v>
      </c>
      <c r="E21">
        <v>31</v>
      </c>
      <c r="F21">
        <v>32</v>
      </c>
      <c r="G21">
        <v>34</v>
      </c>
      <c r="H21">
        <v>34</v>
      </c>
      <c r="I21">
        <v>36</v>
      </c>
      <c r="J21">
        <v>36</v>
      </c>
      <c r="K21">
        <v>37</v>
      </c>
      <c r="L21">
        <v>37</v>
      </c>
      <c r="M21">
        <v>38</v>
      </c>
      <c r="N21">
        <v>37</v>
      </c>
      <c r="O21">
        <v>36</v>
      </c>
      <c r="P21">
        <v>35</v>
      </c>
      <c r="Q21">
        <v>33</v>
      </c>
      <c r="R21">
        <v>32</v>
      </c>
      <c r="S21">
        <v>31</v>
      </c>
      <c r="T21">
        <v>31</v>
      </c>
      <c r="U21">
        <v>29</v>
      </c>
      <c r="V21">
        <v>29</v>
      </c>
      <c r="W21">
        <v>27</v>
      </c>
      <c r="X21">
        <v>25</v>
      </c>
      <c r="Y21">
        <v>24</v>
      </c>
      <c r="Z21">
        <v>23</v>
      </c>
      <c r="AA21">
        <v>4</v>
      </c>
    </row>
    <row r="22" spans="1:27">
      <c r="A22">
        <v>24</v>
      </c>
      <c r="B22">
        <v>26</v>
      </c>
      <c r="C22">
        <v>28</v>
      </c>
      <c r="D22">
        <v>30</v>
      </c>
      <c r="E22">
        <v>32</v>
      </c>
      <c r="F22">
        <v>34</v>
      </c>
      <c r="G22">
        <v>35</v>
      </c>
      <c r="H22">
        <v>36</v>
      </c>
      <c r="I22">
        <v>37</v>
      </c>
      <c r="J22">
        <v>38</v>
      </c>
      <c r="K22">
        <v>38</v>
      </c>
      <c r="L22">
        <v>38</v>
      </c>
      <c r="M22">
        <v>39</v>
      </c>
      <c r="N22">
        <v>39</v>
      </c>
      <c r="O22">
        <v>38</v>
      </c>
      <c r="P22">
        <v>37</v>
      </c>
      <c r="Q22">
        <v>35</v>
      </c>
      <c r="R22">
        <v>34</v>
      </c>
      <c r="S22">
        <v>33</v>
      </c>
      <c r="T22">
        <v>32</v>
      </c>
      <c r="U22">
        <v>31</v>
      </c>
      <c r="V22">
        <v>31</v>
      </c>
      <c r="W22">
        <v>29</v>
      </c>
      <c r="X22">
        <v>27</v>
      </c>
      <c r="Y22">
        <v>26</v>
      </c>
      <c r="Z22">
        <v>26</v>
      </c>
      <c r="AA22">
        <v>5</v>
      </c>
    </row>
    <row r="23" spans="1:27">
      <c r="A23">
        <v>25</v>
      </c>
      <c r="B23">
        <v>28</v>
      </c>
      <c r="C23">
        <v>30</v>
      </c>
      <c r="D23">
        <v>31</v>
      </c>
      <c r="E23">
        <v>34</v>
      </c>
      <c r="F23">
        <v>35</v>
      </c>
      <c r="G23">
        <v>36</v>
      </c>
      <c r="H23">
        <v>37</v>
      </c>
      <c r="I23">
        <v>38</v>
      </c>
      <c r="J23">
        <v>39</v>
      </c>
      <c r="K23">
        <v>40</v>
      </c>
      <c r="L23">
        <v>40</v>
      </c>
      <c r="M23">
        <v>40</v>
      </c>
      <c r="N23">
        <v>40</v>
      </c>
      <c r="O23">
        <v>39</v>
      </c>
      <c r="P23">
        <v>38</v>
      </c>
      <c r="Q23">
        <v>37</v>
      </c>
      <c r="R23">
        <v>36</v>
      </c>
      <c r="S23">
        <v>35</v>
      </c>
      <c r="T23">
        <v>34</v>
      </c>
      <c r="U23">
        <v>33</v>
      </c>
      <c r="V23">
        <v>33</v>
      </c>
      <c r="W23">
        <v>31</v>
      </c>
      <c r="X23">
        <v>29</v>
      </c>
      <c r="Y23">
        <v>28</v>
      </c>
      <c r="Z23">
        <v>28</v>
      </c>
      <c r="AA23">
        <v>6</v>
      </c>
    </row>
    <row r="24" spans="1:27">
      <c r="A24">
        <v>27</v>
      </c>
      <c r="B24">
        <v>29</v>
      </c>
      <c r="C24">
        <v>31</v>
      </c>
      <c r="D24">
        <v>33</v>
      </c>
      <c r="E24">
        <v>35</v>
      </c>
      <c r="F24">
        <v>37</v>
      </c>
      <c r="G24">
        <v>38</v>
      </c>
      <c r="H24">
        <v>39</v>
      </c>
      <c r="I24">
        <v>39</v>
      </c>
      <c r="J24">
        <v>40</v>
      </c>
      <c r="K24">
        <v>41</v>
      </c>
      <c r="L24">
        <v>41</v>
      </c>
      <c r="M24">
        <v>41</v>
      </c>
      <c r="N24">
        <v>41</v>
      </c>
      <c r="O24">
        <v>40</v>
      </c>
      <c r="P24">
        <v>40</v>
      </c>
      <c r="Q24">
        <v>39</v>
      </c>
      <c r="R24">
        <v>38</v>
      </c>
      <c r="S24">
        <v>36</v>
      </c>
      <c r="T24">
        <v>36</v>
      </c>
      <c r="U24">
        <v>35</v>
      </c>
      <c r="V24">
        <v>34</v>
      </c>
      <c r="W24">
        <v>33</v>
      </c>
      <c r="X24">
        <v>31</v>
      </c>
      <c r="Y24">
        <v>30</v>
      </c>
      <c r="Z24">
        <v>30</v>
      </c>
      <c r="AA24">
        <v>7</v>
      </c>
    </row>
    <row r="25" spans="1:27">
      <c r="A25">
        <v>28</v>
      </c>
      <c r="B25">
        <v>31</v>
      </c>
      <c r="C25">
        <v>33</v>
      </c>
      <c r="D25">
        <v>35</v>
      </c>
      <c r="E25">
        <v>36</v>
      </c>
      <c r="F25">
        <v>38</v>
      </c>
      <c r="G25">
        <v>39</v>
      </c>
      <c r="H25">
        <v>40</v>
      </c>
      <c r="I25">
        <v>41</v>
      </c>
      <c r="J25">
        <v>42</v>
      </c>
      <c r="K25">
        <v>42</v>
      </c>
      <c r="L25">
        <v>42</v>
      </c>
      <c r="M25">
        <v>43</v>
      </c>
      <c r="N25">
        <v>42</v>
      </c>
      <c r="O25">
        <v>42</v>
      </c>
      <c r="P25">
        <v>42</v>
      </c>
      <c r="Q25">
        <v>41</v>
      </c>
      <c r="R25">
        <v>40</v>
      </c>
      <c r="S25">
        <v>38</v>
      </c>
      <c r="T25">
        <v>38</v>
      </c>
      <c r="U25">
        <v>37</v>
      </c>
      <c r="V25">
        <v>36</v>
      </c>
      <c r="W25">
        <v>35</v>
      </c>
      <c r="X25">
        <v>33</v>
      </c>
      <c r="Y25">
        <v>32</v>
      </c>
      <c r="Z25">
        <v>32</v>
      </c>
      <c r="AA25">
        <v>8</v>
      </c>
    </row>
    <row r="26" spans="1:27">
      <c r="A26">
        <v>30</v>
      </c>
      <c r="B26">
        <v>32</v>
      </c>
      <c r="C26">
        <v>34</v>
      </c>
      <c r="D26">
        <v>36</v>
      </c>
      <c r="E26">
        <v>38</v>
      </c>
      <c r="F26">
        <v>40</v>
      </c>
      <c r="G26">
        <v>40</v>
      </c>
      <c r="H26">
        <v>42</v>
      </c>
      <c r="I26">
        <v>42</v>
      </c>
      <c r="J26">
        <v>43</v>
      </c>
      <c r="K26">
        <v>43</v>
      </c>
      <c r="L26">
        <v>44</v>
      </c>
      <c r="M26">
        <v>44</v>
      </c>
      <c r="N26">
        <v>43</v>
      </c>
      <c r="O26">
        <v>43</v>
      </c>
      <c r="P26">
        <v>43</v>
      </c>
      <c r="Q26">
        <v>42</v>
      </c>
      <c r="R26">
        <v>42</v>
      </c>
      <c r="S26">
        <v>40</v>
      </c>
      <c r="T26">
        <v>40</v>
      </c>
      <c r="U26">
        <v>39</v>
      </c>
      <c r="V26">
        <v>38</v>
      </c>
      <c r="W26">
        <v>37</v>
      </c>
      <c r="X26">
        <v>35</v>
      </c>
      <c r="Y26">
        <v>35</v>
      </c>
      <c r="Z26">
        <v>34</v>
      </c>
      <c r="AA26">
        <v>9</v>
      </c>
    </row>
    <row r="27" spans="1:27">
      <c r="A27">
        <v>31</v>
      </c>
      <c r="B27">
        <v>33</v>
      </c>
      <c r="C27">
        <v>36</v>
      </c>
      <c r="D27">
        <v>38</v>
      </c>
      <c r="E27">
        <v>39</v>
      </c>
      <c r="F27">
        <v>41</v>
      </c>
      <c r="G27">
        <v>42</v>
      </c>
      <c r="H27">
        <v>43</v>
      </c>
      <c r="I27">
        <v>43</v>
      </c>
      <c r="J27">
        <v>44</v>
      </c>
      <c r="K27">
        <v>45</v>
      </c>
      <c r="L27">
        <v>45</v>
      </c>
      <c r="M27">
        <v>45</v>
      </c>
      <c r="N27">
        <v>45</v>
      </c>
      <c r="O27">
        <v>45</v>
      </c>
      <c r="P27">
        <v>45</v>
      </c>
      <c r="Q27">
        <v>44</v>
      </c>
      <c r="R27">
        <v>43</v>
      </c>
      <c r="S27">
        <v>42</v>
      </c>
      <c r="T27">
        <v>42</v>
      </c>
      <c r="U27">
        <v>41</v>
      </c>
      <c r="V27">
        <v>39</v>
      </c>
      <c r="W27">
        <v>39</v>
      </c>
      <c r="X27">
        <v>37</v>
      </c>
      <c r="Y27">
        <v>37</v>
      </c>
      <c r="Z27">
        <v>36</v>
      </c>
      <c r="AA27">
        <v>10</v>
      </c>
    </row>
  </sheetData>
  <sheetProtection sheet="1" objects="1" scenarios="1"/>
  <phoneticPr fontId="2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A27"/>
  <sheetViews>
    <sheetView workbookViewId="0">
      <selection activeCell="A28" sqref="A28"/>
    </sheetView>
  </sheetViews>
  <sheetFormatPr defaultColWidth="10.7109375" defaultRowHeight="12"/>
  <cols>
    <col min="1" max="27" width="4.7109375" customWidth="1"/>
  </cols>
  <sheetData>
    <row r="1" spans="1:27">
      <c r="A1" t="s">
        <v>27</v>
      </c>
    </row>
    <row r="2" spans="1:27">
      <c r="A2">
        <v>4</v>
      </c>
      <c r="B2">
        <v>5</v>
      </c>
      <c r="C2">
        <v>6</v>
      </c>
      <c r="D2">
        <v>7</v>
      </c>
      <c r="E2">
        <v>8</v>
      </c>
      <c r="F2">
        <v>9</v>
      </c>
      <c r="G2">
        <v>10</v>
      </c>
      <c r="H2">
        <v>11</v>
      </c>
      <c r="I2">
        <v>12</v>
      </c>
      <c r="J2">
        <v>13</v>
      </c>
      <c r="K2">
        <v>14</v>
      </c>
      <c r="L2">
        <v>15</v>
      </c>
      <c r="M2">
        <v>16</v>
      </c>
      <c r="N2">
        <v>17</v>
      </c>
      <c r="O2">
        <v>18</v>
      </c>
      <c r="P2">
        <v>19</v>
      </c>
      <c r="Q2">
        <v>20</v>
      </c>
      <c r="R2">
        <v>25</v>
      </c>
      <c r="S2">
        <v>30</v>
      </c>
      <c r="T2">
        <v>35</v>
      </c>
      <c r="U2">
        <v>40</v>
      </c>
      <c r="V2">
        <v>45</v>
      </c>
      <c r="W2">
        <v>50</v>
      </c>
      <c r="X2">
        <v>55</v>
      </c>
      <c r="Y2">
        <v>60</v>
      </c>
      <c r="Z2">
        <v>65</v>
      </c>
      <c r="AA2" t="s">
        <v>21</v>
      </c>
    </row>
    <row r="3" spans="1:27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</row>
    <row r="4" spans="1:27">
      <c r="A4">
        <v>390</v>
      </c>
      <c r="B4">
        <v>470</v>
      </c>
      <c r="C4">
        <v>630</v>
      </c>
      <c r="D4">
        <v>730</v>
      </c>
      <c r="E4">
        <v>790</v>
      </c>
      <c r="F4">
        <v>850</v>
      </c>
      <c r="G4">
        <v>890</v>
      </c>
      <c r="H4">
        <v>920</v>
      </c>
      <c r="I4">
        <v>950</v>
      </c>
      <c r="J4">
        <v>1010</v>
      </c>
      <c r="K4">
        <v>1020</v>
      </c>
      <c r="L4">
        <v>1030</v>
      </c>
      <c r="M4">
        <v>1050</v>
      </c>
      <c r="N4">
        <v>1100</v>
      </c>
      <c r="O4">
        <v>1080</v>
      </c>
      <c r="P4">
        <v>980</v>
      </c>
      <c r="Q4">
        <v>950</v>
      </c>
      <c r="R4">
        <v>820</v>
      </c>
      <c r="S4">
        <v>770</v>
      </c>
      <c r="T4">
        <v>760</v>
      </c>
      <c r="U4">
        <v>750</v>
      </c>
      <c r="V4">
        <v>740</v>
      </c>
      <c r="W4">
        <v>680</v>
      </c>
      <c r="X4">
        <v>670</v>
      </c>
      <c r="Y4">
        <v>620</v>
      </c>
      <c r="Z4">
        <v>600</v>
      </c>
      <c r="AA4">
        <v>1</v>
      </c>
    </row>
    <row r="5" spans="1:27">
      <c r="A5">
        <v>440</v>
      </c>
      <c r="B5">
        <v>520</v>
      </c>
      <c r="C5">
        <v>680</v>
      </c>
      <c r="D5">
        <v>780</v>
      </c>
      <c r="E5">
        <v>830</v>
      </c>
      <c r="F5">
        <v>890</v>
      </c>
      <c r="G5">
        <v>930</v>
      </c>
      <c r="H5">
        <v>960</v>
      </c>
      <c r="I5">
        <v>990</v>
      </c>
      <c r="J5">
        <v>1050</v>
      </c>
      <c r="K5">
        <v>1060</v>
      </c>
      <c r="L5">
        <v>1070</v>
      </c>
      <c r="M5">
        <v>1090</v>
      </c>
      <c r="N5">
        <v>1150</v>
      </c>
      <c r="O5">
        <v>1140</v>
      </c>
      <c r="P5">
        <v>1030</v>
      </c>
      <c r="Q5">
        <v>1010</v>
      </c>
      <c r="R5">
        <v>900</v>
      </c>
      <c r="S5">
        <v>840</v>
      </c>
      <c r="T5">
        <v>830</v>
      </c>
      <c r="U5">
        <v>820</v>
      </c>
      <c r="V5">
        <v>810</v>
      </c>
      <c r="W5">
        <v>740</v>
      </c>
      <c r="X5">
        <v>730</v>
      </c>
      <c r="Y5">
        <v>670</v>
      </c>
      <c r="Z5">
        <v>650</v>
      </c>
      <c r="AA5">
        <v>2</v>
      </c>
    </row>
    <row r="6" spans="1:27">
      <c r="A6">
        <v>490</v>
      </c>
      <c r="B6">
        <v>570</v>
      </c>
      <c r="C6">
        <v>730</v>
      </c>
      <c r="D6">
        <v>820</v>
      </c>
      <c r="E6">
        <v>880</v>
      </c>
      <c r="F6">
        <v>940</v>
      </c>
      <c r="G6">
        <v>970</v>
      </c>
      <c r="H6">
        <v>1010</v>
      </c>
      <c r="I6">
        <v>1040</v>
      </c>
      <c r="J6">
        <v>1100</v>
      </c>
      <c r="K6">
        <v>1110</v>
      </c>
      <c r="L6">
        <v>1120</v>
      </c>
      <c r="M6">
        <v>1140</v>
      </c>
      <c r="N6">
        <v>1200</v>
      </c>
      <c r="O6">
        <v>1190</v>
      </c>
      <c r="P6">
        <v>1090</v>
      </c>
      <c r="Q6">
        <v>1060</v>
      </c>
      <c r="R6">
        <v>970</v>
      </c>
      <c r="S6">
        <v>910</v>
      </c>
      <c r="T6">
        <v>890</v>
      </c>
      <c r="U6">
        <v>880</v>
      </c>
      <c r="V6">
        <v>870</v>
      </c>
      <c r="W6">
        <v>800</v>
      </c>
      <c r="X6">
        <v>780</v>
      </c>
      <c r="Y6">
        <v>720</v>
      </c>
      <c r="Z6">
        <v>690</v>
      </c>
      <c r="AA6">
        <v>3</v>
      </c>
    </row>
    <row r="7" spans="1:27">
      <c r="A7">
        <v>540</v>
      </c>
      <c r="B7">
        <v>620</v>
      </c>
      <c r="C7">
        <v>780</v>
      </c>
      <c r="D7">
        <v>870</v>
      </c>
      <c r="E7">
        <v>920</v>
      </c>
      <c r="F7">
        <v>980</v>
      </c>
      <c r="G7">
        <v>1020</v>
      </c>
      <c r="H7">
        <v>1050</v>
      </c>
      <c r="I7">
        <v>1080</v>
      </c>
      <c r="J7">
        <v>1150</v>
      </c>
      <c r="K7">
        <v>1160</v>
      </c>
      <c r="L7">
        <v>1170</v>
      </c>
      <c r="M7">
        <v>1200</v>
      </c>
      <c r="N7">
        <v>1240</v>
      </c>
      <c r="O7">
        <v>1230</v>
      </c>
      <c r="P7">
        <v>1150</v>
      </c>
      <c r="Q7">
        <v>1120</v>
      </c>
      <c r="R7">
        <v>1040</v>
      </c>
      <c r="S7">
        <v>980</v>
      </c>
      <c r="T7">
        <v>960</v>
      </c>
      <c r="U7">
        <v>950</v>
      </c>
      <c r="V7">
        <v>940</v>
      </c>
      <c r="W7">
        <v>860</v>
      </c>
      <c r="X7">
        <v>830</v>
      </c>
      <c r="Y7">
        <v>770</v>
      </c>
      <c r="Z7">
        <v>740</v>
      </c>
      <c r="AA7">
        <v>4</v>
      </c>
    </row>
    <row r="8" spans="1:27">
      <c r="A8">
        <v>590</v>
      </c>
      <c r="B8">
        <v>670</v>
      </c>
      <c r="C8">
        <v>830</v>
      </c>
      <c r="D8">
        <v>910</v>
      </c>
      <c r="E8">
        <v>970</v>
      </c>
      <c r="F8">
        <v>1020</v>
      </c>
      <c r="G8">
        <v>1060</v>
      </c>
      <c r="H8">
        <v>1090</v>
      </c>
      <c r="I8">
        <v>1130</v>
      </c>
      <c r="J8">
        <v>1190</v>
      </c>
      <c r="K8">
        <v>1210</v>
      </c>
      <c r="L8">
        <v>1220</v>
      </c>
      <c r="M8">
        <v>1250</v>
      </c>
      <c r="N8">
        <v>1290</v>
      </c>
      <c r="O8">
        <v>1280</v>
      </c>
      <c r="P8">
        <v>1210</v>
      </c>
      <c r="Q8">
        <v>1180</v>
      </c>
      <c r="R8">
        <v>1110</v>
      </c>
      <c r="S8">
        <v>1050</v>
      </c>
      <c r="T8">
        <v>1030</v>
      </c>
      <c r="U8">
        <v>1010</v>
      </c>
      <c r="V8">
        <v>1000</v>
      </c>
      <c r="W8">
        <v>920</v>
      </c>
      <c r="X8">
        <v>880</v>
      </c>
      <c r="Y8">
        <v>820</v>
      </c>
      <c r="Z8">
        <v>780</v>
      </c>
      <c r="AA8">
        <v>5</v>
      </c>
    </row>
    <row r="9" spans="1:27">
      <c r="A9">
        <v>640</v>
      </c>
      <c r="B9">
        <v>720</v>
      </c>
      <c r="C9">
        <v>880</v>
      </c>
      <c r="D9">
        <v>960</v>
      </c>
      <c r="E9">
        <v>1010</v>
      </c>
      <c r="F9">
        <v>1070</v>
      </c>
      <c r="G9">
        <v>1100</v>
      </c>
      <c r="H9">
        <v>1130</v>
      </c>
      <c r="I9">
        <v>1180</v>
      </c>
      <c r="J9">
        <v>1240</v>
      </c>
      <c r="K9">
        <v>1260</v>
      </c>
      <c r="L9">
        <v>1270</v>
      </c>
      <c r="M9">
        <v>1300</v>
      </c>
      <c r="N9">
        <v>1340</v>
      </c>
      <c r="O9">
        <v>1320</v>
      </c>
      <c r="P9">
        <v>1260</v>
      </c>
      <c r="Q9">
        <v>1240</v>
      </c>
      <c r="R9">
        <v>1190</v>
      </c>
      <c r="S9">
        <v>1120</v>
      </c>
      <c r="T9">
        <v>1090</v>
      </c>
      <c r="U9">
        <v>1070</v>
      </c>
      <c r="V9">
        <v>1060</v>
      </c>
      <c r="W9">
        <v>980</v>
      </c>
      <c r="X9">
        <v>930</v>
      </c>
      <c r="Y9">
        <v>870</v>
      </c>
      <c r="Z9">
        <v>830</v>
      </c>
      <c r="AA9">
        <v>6</v>
      </c>
    </row>
    <row r="10" spans="1:27">
      <c r="A10">
        <v>690</v>
      </c>
      <c r="B10">
        <v>770</v>
      </c>
      <c r="C10">
        <v>930</v>
      </c>
      <c r="D10">
        <v>1000</v>
      </c>
      <c r="E10">
        <v>1060</v>
      </c>
      <c r="F10">
        <v>1110</v>
      </c>
      <c r="G10">
        <v>1140</v>
      </c>
      <c r="H10">
        <v>1180</v>
      </c>
      <c r="I10">
        <v>1220</v>
      </c>
      <c r="J10">
        <v>1290</v>
      </c>
      <c r="K10">
        <v>1320</v>
      </c>
      <c r="L10">
        <v>1330</v>
      </c>
      <c r="M10">
        <v>1360</v>
      </c>
      <c r="N10">
        <v>1390</v>
      </c>
      <c r="O10">
        <v>1380</v>
      </c>
      <c r="P10">
        <v>1320</v>
      </c>
      <c r="Q10">
        <v>1300</v>
      </c>
      <c r="R10">
        <v>1260</v>
      </c>
      <c r="S10">
        <v>1190</v>
      </c>
      <c r="T10">
        <v>1160</v>
      </c>
      <c r="U10">
        <v>1130</v>
      </c>
      <c r="V10">
        <v>1100</v>
      </c>
      <c r="W10">
        <v>1040</v>
      </c>
      <c r="X10">
        <v>980</v>
      </c>
      <c r="Y10">
        <v>920</v>
      </c>
      <c r="Z10">
        <v>880</v>
      </c>
      <c r="AA10">
        <v>7</v>
      </c>
    </row>
    <row r="11" spans="1:27">
      <c r="A11">
        <v>740</v>
      </c>
      <c r="B11">
        <v>820</v>
      </c>
      <c r="C11">
        <v>980</v>
      </c>
      <c r="D11">
        <v>1050</v>
      </c>
      <c r="E11">
        <v>1100</v>
      </c>
      <c r="F11">
        <v>1150</v>
      </c>
      <c r="G11">
        <v>1190</v>
      </c>
      <c r="H11">
        <v>1220</v>
      </c>
      <c r="I11">
        <v>1270</v>
      </c>
      <c r="J11">
        <v>1330</v>
      </c>
      <c r="K11">
        <v>1370</v>
      </c>
      <c r="L11">
        <v>1380</v>
      </c>
      <c r="M11">
        <v>1410</v>
      </c>
      <c r="N11">
        <v>1440</v>
      </c>
      <c r="O11">
        <v>1440</v>
      </c>
      <c r="P11">
        <v>1380</v>
      </c>
      <c r="Q11">
        <v>1360</v>
      </c>
      <c r="R11">
        <v>1330</v>
      </c>
      <c r="S11">
        <v>1260</v>
      </c>
      <c r="T11">
        <v>1230</v>
      </c>
      <c r="U11">
        <v>1190</v>
      </c>
      <c r="V11">
        <v>1160</v>
      </c>
      <c r="W11">
        <v>1100</v>
      </c>
      <c r="X11">
        <v>1030</v>
      </c>
      <c r="Y11">
        <v>970</v>
      </c>
      <c r="Z11">
        <v>920</v>
      </c>
      <c r="AA11">
        <v>8</v>
      </c>
    </row>
    <row r="12" spans="1:27">
      <c r="A12">
        <v>790</v>
      </c>
      <c r="B12">
        <v>870</v>
      </c>
      <c r="C12">
        <v>1020</v>
      </c>
      <c r="D12">
        <v>1090</v>
      </c>
      <c r="E12">
        <v>1150</v>
      </c>
      <c r="F12">
        <v>1190</v>
      </c>
      <c r="G12">
        <v>1230</v>
      </c>
      <c r="H12">
        <v>1260</v>
      </c>
      <c r="I12">
        <v>1320</v>
      </c>
      <c r="J12">
        <v>1380</v>
      </c>
      <c r="K12">
        <v>1420</v>
      </c>
      <c r="L12">
        <v>1430</v>
      </c>
      <c r="M12">
        <v>1460</v>
      </c>
      <c r="N12">
        <v>1480</v>
      </c>
      <c r="O12">
        <v>1480</v>
      </c>
      <c r="P12">
        <v>1470</v>
      </c>
      <c r="Q12">
        <v>1420</v>
      </c>
      <c r="R12">
        <v>1400</v>
      </c>
      <c r="S12">
        <v>1330</v>
      </c>
      <c r="T12">
        <v>1290</v>
      </c>
      <c r="U12">
        <v>1250</v>
      </c>
      <c r="V12">
        <v>1210</v>
      </c>
      <c r="W12">
        <v>1160</v>
      </c>
      <c r="X12">
        <v>1080</v>
      </c>
      <c r="Y12">
        <v>1020</v>
      </c>
      <c r="Z12">
        <v>970</v>
      </c>
      <c r="AA12">
        <v>9</v>
      </c>
    </row>
    <row r="13" spans="1:27">
      <c r="A13">
        <v>840</v>
      </c>
      <c r="B13">
        <v>920</v>
      </c>
      <c r="C13">
        <v>1070</v>
      </c>
      <c r="D13">
        <v>1140</v>
      </c>
      <c r="E13">
        <v>1190</v>
      </c>
      <c r="F13">
        <v>1240</v>
      </c>
      <c r="G13">
        <v>1270</v>
      </c>
      <c r="H13">
        <v>1310</v>
      </c>
      <c r="I13">
        <v>1360</v>
      </c>
      <c r="J13">
        <v>1430</v>
      </c>
      <c r="K13">
        <v>1470</v>
      </c>
      <c r="L13">
        <v>1480</v>
      </c>
      <c r="M13">
        <v>1520</v>
      </c>
      <c r="N13">
        <v>1530</v>
      </c>
      <c r="O13">
        <v>1530</v>
      </c>
      <c r="P13">
        <v>1490</v>
      </c>
      <c r="Q13">
        <v>1480</v>
      </c>
      <c r="R13">
        <v>1470</v>
      </c>
      <c r="S13">
        <v>1400</v>
      </c>
      <c r="T13">
        <v>1360</v>
      </c>
      <c r="U13">
        <v>1310</v>
      </c>
      <c r="V13">
        <v>1280</v>
      </c>
      <c r="W13">
        <v>1210</v>
      </c>
      <c r="X13">
        <v>1140</v>
      </c>
      <c r="Y13">
        <v>1070</v>
      </c>
      <c r="Z13">
        <v>1020</v>
      </c>
      <c r="AA13">
        <v>10</v>
      </c>
    </row>
    <row r="15" spans="1:27">
      <c r="A15" t="s">
        <v>28</v>
      </c>
    </row>
    <row r="16" spans="1:27">
      <c r="A16">
        <v>4</v>
      </c>
      <c r="B16">
        <v>5</v>
      </c>
      <c r="C16">
        <v>6</v>
      </c>
      <c r="D16">
        <v>7</v>
      </c>
      <c r="E16">
        <v>8</v>
      </c>
      <c r="F16">
        <v>9</v>
      </c>
      <c r="G16">
        <v>10</v>
      </c>
      <c r="H16">
        <v>11</v>
      </c>
      <c r="I16">
        <v>12</v>
      </c>
      <c r="J16">
        <v>13</v>
      </c>
      <c r="K16">
        <v>14</v>
      </c>
      <c r="L16">
        <v>15</v>
      </c>
      <c r="M16">
        <v>16</v>
      </c>
      <c r="N16">
        <v>17</v>
      </c>
      <c r="O16">
        <v>18</v>
      </c>
      <c r="P16">
        <v>19</v>
      </c>
      <c r="Q16">
        <v>20</v>
      </c>
      <c r="R16">
        <v>25</v>
      </c>
      <c r="S16">
        <v>30</v>
      </c>
      <c r="T16">
        <v>35</v>
      </c>
      <c r="U16">
        <v>40</v>
      </c>
      <c r="V16">
        <v>45</v>
      </c>
      <c r="W16">
        <v>50</v>
      </c>
      <c r="X16">
        <v>55</v>
      </c>
      <c r="Y16">
        <v>60</v>
      </c>
      <c r="Z16">
        <v>65</v>
      </c>
      <c r="AA16" t="s">
        <v>21</v>
      </c>
    </row>
    <row r="17" spans="1:27">
      <c r="A17">
        <v>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</row>
    <row r="18" spans="1:27">
      <c r="A18">
        <v>400</v>
      </c>
      <c r="B18">
        <v>500</v>
      </c>
      <c r="C18">
        <v>580</v>
      </c>
      <c r="D18">
        <v>670</v>
      </c>
      <c r="E18">
        <v>730</v>
      </c>
      <c r="F18">
        <v>780</v>
      </c>
      <c r="G18">
        <v>800</v>
      </c>
      <c r="H18">
        <v>840</v>
      </c>
      <c r="I18">
        <v>870</v>
      </c>
      <c r="J18">
        <v>870</v>
      </c>
      <c r="K18">
        <v>880</v>
      </c>
      <c r="L18">
        <v>890</v>
      </c>
      <c r="M18">
        <v>870</v>
      </c>
      <c r="N18">
        <v>870</v>
      </c>
      <c r="O18">
        <v>860</v>
      </c>
      <c r="P18">
        <v>800</v>
      </c>
      <c r="Q18">
        <v>790</v>
      </c>
      <c r="R18">
        <v>720</v>
      </c>
      <c r="S18">
        <v>650</v>
      </c>
      <c r="T18">
        <v>640</v>
      </c>
      <c r="U18">
        <v>630</v>
      </c>
      <c r="V18">
        <v>600</v>
      </c>
      <c r="W18">
        <v>520</v>
      </c>
      <c r="X18">
        <v>450</v>
      </c>
      <c r="Y18">
        <v>440</v>
      </c>
      <c r="Z18">
        <v>430</v>
      </c>
      <c r="AA18">
        <v>1</v>
      </c>
    </row>
    <row r="19" spans="1:27">
      <c r="A19">
        <v>450</v>
      </c>
      <c r="B19">
        <v>540</v>
      </c>
      <c r="C19">
        <v>630</v>
      </c>
      <c r="D19">
        <v>710</v>
      </c>
      <c r="E19">
        <v>770</v>
      </c>
      <c r="F19">
        <v>830</v>
      </c>
      <c r="G19">
        <v>850</v>
      </c>
      <c r="H19">
        <v>880</v>
      </c>
      <c r="I19">
        <v>910</v>
      </c>
      <c r="J19">
        <v>910</v>
      </c>
      <c r="K19">
        <v>920</v>
      </c>
      <c r="L19">
        <v>930</v>
      </c>
      <c r="M19">
        <v>920</v>
      </c>
      <c r="N19">
        <v>910</v>
      </c>
      <c r="O19">
        <v>900</v>
      </c>
      <c r="P19">
        <v>840</v>
      </c>
      <c r="Q19">
        <v>830</v>
      </c>
      <c r="R19">
        <v>770</v>
      </c>
      <c r="S19">
        <v>700</v>
      </c>
      <c r="T19">
        <v>690</v>
      </c>
      <c r="U19">
        <v>680</v>
      </c>
      <c r="V19">
        <v>640</v>
      </c>
      <c r="W19">
        <v>570</v>
      </c>
      <c r="X19">
        <v>500</v>
      </c>
      <c r="Y19">
        <v>490</v>
      </c>
      <c r="Z19">
        <v>480</v>
      </c>
      <c r="AA19">
        <v>2</v>
      </c>
    </row>
    <row r="20" spans="1:27">
      <c r="A20">
        <v>500</v>
      </c>
      <c r="B20">
        <v>590</v>
      </c>
      <c r="C20">
        <v>670</v>
      </c>
      <c r="D20">
        <v>760</v>
      </c>
      <c r="E20">
        <v>820</v>
      </c>
      <c r="F20">
        <v>870</v>
      </c>
      <c r="G20">
        <v>890</v>
      </c>
      <c r="H20">
        <v>920</v>
      </c>
      <c r="I20">
        <v>950</v>
      </c>
      <c r="J20">
        <v>960</v>
      </c>
      <c r="K20">
        <v>970</v>
      </c>
      <c r="L20">
        <v>980</v>
      </c>
      <c r="M20">
        <v>960</v>
      </c>
      <c r="N20">
        <v>950</v>
      </c>
      <c r="O20">
        <v>940</v>
      </c>
      <c r="P20">
        <v>890</v>
      </c>
      <c r="Q20">
        <v>880</v>
      </c>
      <c r="R20">
        <v>820</v>
      </c>
      <c r="S20">
        <v>750</v>
      </c>
      <c r="T20">
        <v>740</v>
      </c>
      <c r="U20">
        <v>730</v>
      </c>
      <c r="V20">
        <v>690</v>
      </c>
      <c r="W20">
        <v>620</v>
      </c>
      <c r="X20">
        <v>560</v>
      </c>
      <c r="Y20">
        <v>550</v>
      </c>
      <c r="Z20">
        <v>540</v>
      </c>
      <c r="AA20">
        <v>3</v>
      </c>
    </row>
    <row r="21" spans="1:27">
      <c r="A21">
        <v>550</v>
      </c>
      <c r="B21">
        <v>630</v>
      </c>
      <c r="C21">
        <v>720</v>
      </c>
      <c r="D21">
        <v>800</v>
      </c>
      <c r="E21">
        <v>860</v>
      </c>
      <c r="F21">
        <v>910</v>
      </c>
      <c r="G21">
        <v>940</v>
      </c>
      <c r="H21">
        <v>970</v>
      </c>
      <c r="I21">
        <v>1000</v>
      </c>
      <c r="J21">
        <v>1000</v>
      </c>
      <c r="K21">
        <v>1010</v>
      </c>
      <c r="L21">
        <v>1020</v>
      </c>
      <c r="M21">
        <v>1000</v>
      </c>
      <c r="N21">
        <v>990</v>
      </c>
      <c r="O21">
        <v>980</v>
      </c>
      <c r="P21">
        <v>940</v>
      </c>
      <c r="Q21">
        <v>930</v>
      </c>
      <c r="R21">
        <v>870</v>
      </c>
      <c r="S21">
        <v>810</v>
      </c>
      <c r="T21">
        <v>790</v>
      </c>
      <c r="U21">
        <v>780</v>
      </c>
      <c r="V21">
        <v>740</v>
      </c>
      <c r="W21">
        <v>670</v>
      </c>
      <c r="X21">
        <v>610</v>
      </c>
      <c r="Y21">
        <v>600</v>
      </c>
      <c r="Z21">
        <v>590</v>
      </c>
      <c r="AA21">
        <v>4</v>
      </c>
    </row>
    <row r="22" spans="1:27">
      <c r="A22">
        <v>590</v>
      </c>
      <c r="B22">
        <v>670</v>
      </c>
      <c r="C22">
        <v>760</v>
      </c>
      <c r="D22">
        <v>840</v>
      </c>
      <c r="E22">
        <v>900</v>
      </c>
      <c r="F22">
        <v>950</v>
      </c>
      <c r="G22">
        <v>980</v>
      </c>
      <c r="H22">
        <v>1010</v>
      </c>
      <c r="I22">
        <v>1040</v>
      </c>
      <c r="J22">
        <v>1050</v>
      </c>
      <c r="K22">
        <v>1060</v>
      </c>
      <c r="L22">
        <v>1070</v>
      </c>
      <c r="M22">
        <v>1040</v>
      </c>
      <c r="N22">
        <v>1030</v>
      </c>
      <c r="O22">
        <v>1020</v>
      </c>
      <c r="P22">
        <v>980</v>
      </c>
      <c r="Q22">
        <v>970</v>
      </c>
      <c r="R22">
        <v>920</v>
      </c>
      <c r="S22">
        <v>860</v>
      </c>
      <c r="T22">
        <v>850</v>
      </c>
      <c r="U22">
        <v>830</v>
      </c>
      <c r="V22">
        <v>790</v>
      </c>
      <c r="W22">
        <v>730</v>
      </c>
      <c r="X22">
        <v>660</v>
      </c>
      <c r="Y22">
        <v>650</v>
      </c>
      <c r="Z22">
        <v>640</v>
      </c>
      <c r="AA22">
        <v>5</v>
      </c>
    </row>
    <row r="23" spans="1:27">
      <c r="A23">
        <v>640</v>
      </c>
      <c r="B23">
        <v>720</v>
      </c>
      <c r="C23">
        <v>800</v>
      </c>
      <c r="D23">
        <v>890</v>
      </c>
      <c r="E23">
        <v>950</v>
      </c>
      <c r="F23">
        <v>1000</v>
      </c>
      <c r="G23">
        <v>1020</v>
      </c>
      <c r="H23">
        <v>1060</v>
      </c>
      <c r="I23">
        <v>1080</v>
      </c>
      <c r="J23">
        <v>1090</v>
      </c>
      <c r="K23">
        <v>1100</v>
      </c>
      <c r="L23">
        <v>1110</v>
      </c>
      <c r="M23">
        <v>1080</v>
      </c>
      <c r="N23">
        <v>1070</v>
      </c>
      <c r="O23">
        <v>1060</v>
      </c>
      <c r="P23">
        <v>1030</v>
      </c>
      <c r="Q23">
        <v>1020</v>
      </c>
      <c r="R23">
        <v>970</v>
      </c>
      <c r="S23">
        <v>920</v>
      </c>
      <c r="T23">
        <v>900</v>
      </c>
      <c r="U23">
        <v>880</v>
      </c>
      <c r="V23">
        <v>840</v>
      </c>
      <c r="W23">
        <v>780</v>
      </c>
      <c r="X23">
        <v>720</v>
      </c>
      <c r="Y23">
        <v>690</v>
      </c>
      <c r="Z23">
        <v>680</v>
      </c>
      <c r="AA23">
        <v>6</v>
      </c>
    </row>
    <row r="24" spans="1:27">
      <c r="A24">
        <v>690</v>
      </c>
      <c r="B24">
        <v>760</v>
      </c>
      <c r="C24">
        <v>850</v>
      </c>
      <c r="D24">
        <v>930</v>
      </c>
      <c r="E24">
        <v>990</v>
      </c>
      <c r="F24">
        <v>1040</v>
      </c>
      <c r="G24">
        <v>1070</v>
      </c>
      <c r="H24">
        <v>1100</v>
      </c>
      <c r="I24">
        <v>1120</v>
      </c>
      <c r="J24">
        <v>1140</v>
      </c>
      <c r="K24">
        <v>1150</v>
      </c>
      <c r="L24">
        <v>1160</v>
      </c>
      <c r="M24">
        <v>1120</v>
      </c>
      <c r="N24">
        <v>1110</v>
      </c>
      <c r="O24">
        <v>1100</v>
      </c>
      <c r="P24">
        <v>1080</v>
      </c>
      <c r="Q24">
        <v>1070</v>
      </c>
      <c r="R24">
        <v>1030</v>
      </c>
      <c r="S24">
        <v>970</v>
      </c>
      <c r="T24">
        <v>950</v>
      </c>
      <c r="U24">
        <v>930</v>
      </c>
      <c r="V24">
        <v>890</v>
      </c>
      <c r="W24">
        <v>830</v>
      </c>
      <c r="X24">
        <v>770</v>
      </c>
      <c r="Y24">
        <v>730</v>
      </c>
      <c r="Z24">
        <v>720</v>
      </c>
      <c r="AA24">
        <v>7</v>
      </c>
    </row>
    <row r="25" spans="1:27">
      <c r="A25">
        <v>730</v>
      </c>
      <c r="B25">
        <v>800</v>
      </c>
      <c r="C25">
        <v>890</v>
      </c>
      <c r="D25">
        <v>970</v>
      </c>
      <c r="E25">
        <v>1040</v>
      </c>
      <c r="F25">
        <v>1080</v>
      </c>
      <c r="G25">
        <v>1110</v>
      </c>
      <c r="H25">
        <v>1140</v>
      </c>
      <c r="I25">
        <v>1160</v>
      </c>
      <c r="J25">
        <v>1190</v>
      </c>
      <c r="K25">
        <v>1200</v>
      </c>
      <c r="L25">
        <v>1210</v>
      </c>
      <c r="M25">
        <v>1170</v>
      </c>
      <c r="N25">
        <v>1150</v>
      </c>
      <c r="O25">
        <v>1140</v>
      </c>
      <c r="P25">
        <v>1120</v>
      </c>
      <c r="Q25">
        <v>1110</v>
      </c>
      <c r="R25">
        <v>1080</v>
      </c>
      <c r="S25">
        <v>1030</v>
      </c>
      <c r="T25">
        <v>1000</v>
      </c>
      <c r="U25">
        <v>970</v>
      </c>
      <c r="V25">
        <v>940</v>
      </c>
      <c r="W25">
        <v>880</v>
      </c>
      <c r="X25">
        <v>820</v>
      </c>
      <c r="Y25">
        <v>770</v>
      </c>
      <c r="Z25">
        <v>740</v>
      </c>
      <c r="AA25">
        <v>8</v>
      </c>
    </row>
    <row r="26" spans="1:27">
      <c r="A26">
        <v>780</v>
      </c>
      <c r="B26">
        <v>850</v>
      </c>
      <c r="C26">
        <v>940</v>
      </c>
      <c r="D26">
        <v>1010</v>
      </c>
      <c r="E26">
        <v>1080</v>
      </c>
      <c r="F26">
        <v>1120</v>
      </c>
      <c r="G26">
        <v>1160</v>
      </c>
      <c r="H26">
        <v>1190</v>
      </c>
      <c r="I26">
        <v>1210</v>
      </c>
      <c r="J26">
        <v>1230</v>
      </c>
      <c r="K26">
        <v>1240</v>
      </c>
      <c r="L26">
        <v>1250</v>
      </c>
      <c r="M26">
        <v>1220</v>
      </c>
      <c r="N26">
        <v>1190</v>
      </c>
      <c r="O26">
        <v>1180</v>
      </c>
      <c r="P26">
        <v>1170</v>
      </c>
      <c r="Q26">
        <v>1160</v>
      </c>
      <c r="R26">
        <v>1130</v>
      </c>
      <c r="S26">
        <v>1080</v>
      </c>
      <c r="T26">
        <v>1050</v>
      </c>
      <c r="U26">
        <v>1020</v>
      </c>
      <c r="V26">
        <v>980</v>
      </c>
      <c r="W26">
        <v>930</v>
      </c>
      <c r="X26">
        <v>880</v>
      </c>
      <c r="Y26">
        <v>810</v>
      </c>
      <c r="Z26">
        <v>780</v>
      </c>
      <c r="AA26">
        <v>9</v>
      </c>
    </row>
    <row r="27" spans="1:27">
      <c r="A27">
        <v>830</v>
      </c>
      <c r="B27">
        <v>890</v>
      </c>
      <c r="C27">
        <v>980</v>
      </c>
      <c r="D27">
        <v>1060</v>
      </c>
      <c r="E27">
        <v>1120</v>
      </c>
      <c r="F27">
        <v>1170</v>
      </c>
      <c r="G27">
        <v>1200</v>
      </c>
      <c r="H27">
        <v>1230</v>
      </c>
      <c r="I27">
        <v>1250</v>
      </c>
      <c r="J27">
        <v>1280</v>
      </c>
      <c r="K27">
        <v>1290</v>
      </c>
      <c r="L27">
        <v>1300</v>
      </c>
      <c r="M27">
        <v>1260</v>
      </c>
      <c r="N27">
        <v>1230</v>
      </c>
      <c r="O27">
        <v>1220</v>
      </c>
      <c r="P27">
        <v>1210</v>
      </c>
      <c r="Q27">
        <v>1200</v>
      </c>
      <c r="R27">
        <v>1180</v>
      </c>
      <c r="S27">
        <v>1140</v>
      </c>
      <c r="T27">
        <v>1110</v>
      </c>
      <c r="U27">
        <v>1070</v>
      </c>
      <c r="V27">
        <v>1030</v>
      </c>
      <c r="W27">
        <v>980</v>
      </c>
      <c r="X27">
        <v>930</v>
      </c>
      <c r="Y27">
        <v>850</v>
      </c>
      <c r="Z27">
        <v>810</v>
      </c>
      <c r="AA27">
        <v>10</v>
      </c>
    </row>
  </sheetData>
  <sheetProtection sheet="1" objects="1" scenarios="1"/>
  <phoneticPr fontId="2"/>
  <printOptions gridLinesSet="0"/>
  <pageMargins left="0.78700000000000003" right="0.78700000000000003" top="0.98399999999999999" bottom="0.98399999999999999" header="0.5" footer="0.5"/>
  <pageSetup paperSize="9" orientation="portrait" horizontalDpi="4294967293" verticalDpi="0" r:id="rId1"/>
  <headerFooter alignWithMargins="0">
    <oddHeader>&amp;A</oddHeader>
    <oddFooter>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41"/>
  <sheetViews>
    <sheetView view="pageBreakPreview" zoomScaleNormal="75" zoomScaleSheetLayoutView="100" workbookViewId="0">
      <selection activeCell="B5" sqref="B5"/>
    </sheetView>
  </sheetViews>
  <sheetFormatPr defaultColWidth="8.85546875" defaultRowHeight="12"/>
  <cols>
    <col min="1" max="7" width="13.7109375" customWidth="1"/>
  </cols>
  <sheetData>
    <row r="2" spans="1:7" ht="21">
      <c r="A2" s="152" t="s">
        <v>24</v>
      </c>
      <c r="B2" s="152"/>
      <c r="C2" s="152"/>
      <c r="D2" s="152"/>
      <c r="E2" s="152"/>
      <c r="F2" s="152"/>
      <c r="G2" s="152"/>
    </row>
    <row r="3" spans="1:7" ht="21">
      <c r="C3" s="4"/>
    </row>
    <row r="4" spans="1:7" ht="12.75" thickBot="1"/>
    <row r="5" spans="1:7" ht="20.100000000000001" customHeight="1" thickBot="1">
      <c r="A5" s="5" t="s">
        <v>25</v>
      </c>
      <c r="B5" s="65">
        <v>1</v>
      </c>
      <c r="C5" s="6"/>
      <c r="D5" s="6"/>
      <c r="E5" s="6"/>
      <c r="F5" s="6"/>
      <c r="G5" s="6"/>
    </row>
    <row r="6" spans="1:7" ht="20.100000000000001" customHeight="1">
      <c r="A6" s="7" t="s">
        <v>18</v>
      </c>
      <c r="B6" s="148" t="s">
        <v>56</v>
      </c>
      <c r="C6" s="149"/>
      <c r="D6" s="8" t="s">
        <v>1</v>
      </c>
      <c r="E6" s="8" t="s">
        <v>2</v>
      </c>
      <c r="F6" s="8" t="s">
        <v>19</v>
      </c>
      <c r="G6" s="9" t="s">
        <v>20</v>
      </c>
    </row>
    <row r="7" spans="1:7" ht="20.100000000000001" customHeight="1" thickBot="1">
      <c r="A7" s="40" t="str">
        <f>IF(測定結果入力表!S1="","",測定結果入力表!S1)</f>
        <v/>
      </c>
      <c r="B7" s="150" t="str">
        <f>IF(B5="","",IF(VLOOKUP(B5,測定結果入力表!A12:V111,2)="","",VLOOKUP(B5,測定結果入力表!A12:V111,2)))</f>
        <v/>
      </c>
      <c r="C7" s="151"/>
      <c r="D7" s="11" t="str">
        <f>IF(B5="","",IF(VLOOKUP(B5,測定結果入力表!A12:V111,4)="","",VLOOKUP(B5,測定結果入力表!A12:V111,4)))</f>
        <v/>
      </c>
      <c r="E7" s="11" t="str">
        <f>IF(B5="","",IF(VLOOKUP(B5,測定結果入力表!A12:V111,5)="","",VLOOKUP(B5,測定結果入力表!A12:V111,5)))</f>
        <v/>
      </c>
      <c r="F7" s="59" t="str">
        <f>IF(B5="","",IF(VLOOKUP(B5,測定結果入力表!A12:V111,6)="","",VLOOKUP(B5,測定結果入力表!A12:V111,6)))</f>
        <v/>
      </c>
      <c r="G7" s="60" t="str">
        <f>IF(B5="","",IF(VLOOKUP(B5,測定結果入力表!A12:V111,7)="","",VLOOKUP(B5,測定結果入力表!A12:V111,7)))</f>
        <v/>
      </c>
    </row>
    <row r="8" spans="1:7" ht="20.100000000000001" customHeight="1">
      <c r="A8" s="6"/>
      <c r="B8" s="6"/>
      <c r="C8" s="6"/>
      <c r="D8" s="6"/>
      <c r="E8" s="6"/>
      <c r="F8" s="6"/>
      <c r="G8" s="6"/>
    </row>
    <row r="9" spans="1:7" ht="20.100000000000001" customHeight="1" thickBot="1">
      <c r="A9" s="6"/>
      <c r="B9" s="6"/>
      <c r="C9" s="6"/>
      <c r="D9" s="6"/>
      <c r="E9" s="6"/>
      <c r="F9" s="6"/>
      <c r="G9" s="6"/>
    </row>
    <row r="10" spans="1:7" ht="20.100000000000001" customHeight="1">
      <c r="A10" s="7"/>
      <c r="B10" s="66" t="s">
        <v>109</v>
      </c>
      <c r="C10" s="66" t="s">
        <v>15</v>
      </c>
      <c r="D10" s="66" t="s">
        <v>92</v>
      </c>
      <c r="E10" s="66" t="s">
        <v>16</v>
      </c>
      <c r="F10" s="67" t="s">
        <v>110</v>
      </c>
      <c r="G10" s="6"/>
    </row>
    <row r="11" spans="1:7" ht="20.100000000000001" customHeight="1">
      <c r="A11" s="13" t="s">
        <v>17</v>
      </c>
      <c r="B11" s="61" t="str">
        <f>IF(B5="","",IF(VLOOKUP(B5,測定結果入力表!A12:V111,8)="","",VLOOKUP(B5,測定結果入力表!A12:V111,8)))</f>
        <v/>
      </c>
      <c r="C11" s="62" t="str">
        <f>IF(B5="","",IF(VLOOKUP(B5,測定結果入力表!A12:V111,10)="","",VLOOKUP(B5,測定結果入力表!A12:V111,10)))</f>
        <v/>
      </c>
      <c r="D11" s="62" t="str">
        <f>IF(B5="","",IF(VLOOKUP(B5,測定結果入力表!A12:V111,12)="","",VLOOKUP(B5,測定結果入力表!A12:V111,12)))</f>
        <v/>
      </c>
      <c r="E11" s="63" t="str">
        <f>IF(B5="","",IF(VLOOKUP(B5,測定結果入力表!A12:V111,14)="","",VLOOKUP(B5,測定結果入力表!A12:V111,14)))</f>
        <v/>
      </c>
      <c r="F11" s="64" t="str">
        <f>IF(B5="","",IF(VLOOKUP(B5,測定結果入力表!A12:V111,16)="","",VLOOKUP(B5,測定結果入力表!A12:V111,16)))</f>
        <v/>
      </c>
      <c r="G11" s="6"/>
    </row>
    <row r="12" spans="1:7" ht="20.100000000000001" customHeight="1" thickBot="1">
      <c r="A12" s="10" t="s">
        <v>21</v>
      </c>
      <c r="B12" s="11" t="str">
        <f ca="1">IF(B5="","",IF(VLOOKUP(B5,測定結果入力表!A12:V111,9)="","",VLOOKUP(B5,測定結果入力表!A12:V111,9)))</f>
        <v/>
      </c>
      <c r="C12" s="11" t="str">
        <f ca="1">IF(B5="","",IF(VLOOKUP(B5,測定結果入力表!A12:V111,11)="","",VLOOKUP(B5,測定結果入力表!A12:V111,11)))</f>
        <v/>
      </c>
      <c r="D12" s="11" t="str">
        <f ca="1">IF(B5="","",IF(VLOOKUP(B5,測定結果入力表!A12:V111,13)="","",VLOOKUP(B5,測定結果入力表!A12:V111,13)))</f>
        <v/>
      </c>
      <c r="E12" s="11" t="str">
        <f ca="1">IF(B5="","",IF(VLOOKUP(B5,測定結果入力表!A12:V111,15)="","",VLOOKUP(B5,測定結果入力表!A12:V111,15)))</f>
        <v/>
      </c>
      <c r="F12" s="12" t="str">
        <f ca="1">IF(B5="","",IF(VLOOKUP(B5,測定結果入力表!A12:V111,17)="","",VLOOKUP(B5,測定結果入力表!A12:V111,17)))</f>
        <v/>
      </c>
      <c r="G12" s="6"/>
    </row>
    <row r="13" spans="1:7" ht="20.100000000000001" customHeight="1">
      <c r="A13" s="6"/>
      <c r="B13" s="6"/>
      <c r="C13" s="6"/>
      <c r="D13" s="6"/>
      <c r="E13" s="6"/>
      <c r="F13" s="6"/>
      <c r="G13" s="6"/>
    </row>
    <row r="14" spans="1:7" ht="20.100000000000001" customHeight="1" thickBot="1">
      <c r="A14" s="6"/>
      <c r="B14" s="6"/>
      <c r="C14" s="6"/>
      <c r="D14" s="6"/>
      <c r="E14" s="6"/>
      <c r="F14" s="6"/>
      <c r="G14" s="6"/>
    </row>
    <row r="15" spans="1:7" ht="20.100000000000001" customHeight="1">
      <c r="A15" s="6"/>
      <c r="B15" s="7" t="s">
        <v>22</v>
      </c>
      <c r="C15" s="8" t="s">
        <v>3</v>
      </c>
      <c r="D15" s="8" t="s">
        <v>23</v>
      </c>
      <c r="E15" s="8" t="s">
        <v>4</v>
      </c>
      <c r="F15" s="9" t="s">
        <v>5</v>
      </c>
      <c r="G15" s="6"/>
    </row>
    <row r="16" spans="1:7" ht="20.100000000000001" customHeight="1" thickBot="1">
      <c r="A16" s="6"/>
      <c r="B16" s="10" t="str">
        <f>IF(B5="","",IF(VLOOKUP(B5,測定結果入力表!A12:V111,18)="","",VLOOKUP(B5,測定結果入力表!A12:V111,18)))</f>
        <v/>
      </c>
      <c r="C16" s="11" t="str">
        <f>IF(B5="","",IF(VLOOKUP(B5,測定結果入力表!A12:V111,19)="","",VLOOKUP(B5,測定結果入力表!A12:V111,19)))</f>
        <v/>
      </c>
      <c r="D16" s="11" t="str">
        <f>IF(B5="","",IF(VLOOKUP(B5,測定結果入力表!A12:V111,20)="","",VLOOKUP(B5,測定結果入力表!A12:V111,20)))</f>
        <v/>
      </c>
      <c r="E16" s="11" t="str">
        <f>IF(B5="","",IF(VLOOKUP(B5,測定結果入力表!A12:V111,21)="","",VLOOKUP(B5,測定結果入力表!A12:V111,21)))</f>
        <v/>
      </c>
      <c r="F16" s="12" t="str">
        <f>IF(B5="","",IF(VLOOKUP(B5,測定結果入力表!A12:V111,22)="","",VLOOKUP(B5,測定結果入力表!A12:V111,22)))</f>
        <v/>
      </c>
      <c r="G16" s="6"/>
    </row>
    <row r="19" ht="24.75" customHeight="1"/>
    <row r="20" ht="24.75" customHeight="1"/>
    <row r="21" ht="24.75" customHeight="1"/>
    <row r="22" ht="24.75" customHeight="1"/>
    <row r="38" spans="1:7" ht="30" customHeight="1">
      <c r="A38" s="39"/>
      <c r="B38" s="39"/>
      <c r="C38" s="39"/>
      <c r="D38" s="39"/>
      <c r="E38" s="39"/>
      <c r="F38" s="39"/>
      <c r="G38" s="39"/>
    </row>
    <row r="39" spans="1:7" ht="30" customHeight="1">
      <c r="A39" s="39"/>
      <c r="B39" s="39"/>
      <c r="C39" s="39"/>
      <c r="D39" s="39"/>
      <c r="E39" s="39"/>
      <c r="F39" s="39"/>
      <c r="G39" s="39"/>
    </row>
    <row r="40" spans="1:7" ht="30" customHeight="1">
      <c r="A40" s="39"/>
      <c r="B40" s="39"/>
      <c r="C40" s="39"/>
      <c r="D40" s="39"/>
      <c r="E40" s="39"/>
      <c r="F40" s="39"/>
      <c r="G40" s="39"/>
    </row>
    <row r="41" spans="1:7" ht="30" customHeight="1">
      <c r="A41" s="39"/>
      <c r="B41" s="39"/>
      <c r="C41" s="39"/>
      <c r="D41" s="39"/>
      <c r="E41" s="39"/>
      <c r="F41" s="39"/>
      <c r="G41" s="39"/>
    </row>
  </sheetData>
  <mergeCells count="3">
    <mergeCell ref="B6:C6"/>
    <mergeCell ref="B7:C7"/>
    <mergeCell ref="A2:G2"/>
  </mergeCells>
  <phoneticPr fontId="2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view="pageBreakPreview" zoomScaleNormal="100" zoomScaleSheetLayoutView="100" workbookViewId="0">
      <selection activeCell="D11" sqref="D11"/>
    </sheetView>
  </sheetViews>
  <sheetFormatPr defaultRowHeight="14.25"/>
  <cols>
    <col min="1" max="4" width="10.42578125" style="1" customWidth="1"/>
    <col min="5" max="5" width="4.85546875" style="1" customWidth="1"/>
    <col min="6" max="6" width="5.28515625" style="1" customWidth="1"/>
    <col min="7" max="16384" width="9.140625" style="1"/>
  </cols>
  <sheetData>
    <row r="1" spans="1:6" ht="24">
      <c r="A1" s="72" t="s">
        <v>6</v>
      </c>
      <c r="B1" s="3"/>
      <c r="C1" s="3"/>
      <c r="D1" s="3"/>
      <c r="E1"/>
    </row>
    <row r="2" spans="1:6" ht="23.25" customHeight="1">
      <c r="A2" s="153" t="s">
        <v>74</v>
      </c>
      <c r="B2" s="154" t="s">
        <v>7</v>
      </c>
      <c r="C2" s="154"/>
      <c r="D2" s="154"/>
      <c r="E2"/>
    </row>
    <row r="3" spans="1:6" ht="23.25" customHeight="1">
      <c r="A3" s="153"/>
      <c r="B3" s="70" t="s">
        <v>119</v>
      </c>
      <c r="C3" s="70" t="s">
        <v>120</v>
      </c>
      <c r="D3" s="70" t="s">
        <v>121</v>
      </c>
      <c r="E3"/>
    </row>
    <row r="4" spans="1:6" ht="23.25" customHeight="1">
      <c r="A4" s="70" t="s">
        <v>8</v>
      </c>
      <c r="B4" s="70" t="str">
        <f>IF(COUNTIF(測定結果入力表!$T$12:$T$111,$A4)=0,"",COUNTIFS(測定結果入力表!$T$12:$T$111,$A4,測定結果入力表!$D$12:$D$111,B$3))</f>
        <v/>
      </c>
      <c r="C4" s="70" t="str">
        <f>IF(COUNTIF(測定結果入力表!$T$12:$T$111,$A4)=0,"",COUNTIFS(測定結果入力表!$T$12:$T$111,$A4,測定結果入力表!$D$12:$D$111,C$3))</f>
        <v/>
      </c>
      <c r="D4" s="70" t="str">
        <f>IF(COUNTIF(測定結果入力表!$T$12:$T$111,$A4)=0,"",COUNTIF(測定結果入力表!$T$12:$T$111,$A4))</f>
        <v/>
      </c>
      <c r="E4"/>
      <c r="F4" s="71">
        <f>SUM(B4:C4)</f>
        <v>0</v>
      </c>
    </row>
    <row r="5" spans="1:6" ht="23.25" customHeight="1">
      <c r="A5" s="70" t="s">
        <v>9</v>
      </c>
      <c r="B5" s="70" t="str">
        <f>IF(COUNTIF(測定結果入力表!$T$12:$T$111,$A5)=0,"",COUNTIFS(測定結果入力表!$T$12:$T$111,$A5,測定結果入力表!$D$12:$D$111,B$3))</f>
        <v/>
      </c>
      <c r="C5" s="70" t="str">
        <f>IF(COUNTIF(測定結果入力表!$T$12:$T$111,$A5)=0,"",COUNTIFS(測定結果入力表!$T$12:$T$111,$A5,測定結果入力表!$D$12:$D$111,C$3))</f>
        <v/>
      </c>
      <c r="D5" s="70" t="str">
        <f>IF(COUNTIF(測定結果入力表!$T$12:$T$111,$A5)=0,"",COUNTIF(測定結果入力表!$T$12:$T$111,$A5))</f>
        <v/>
      </c>
      <c r="E5"/>
      <c r="F5" s="71">
        <f t="shared" ref="F5:F10" si="0">SUM(B5:C5)</f>
        <v>0</v>
      </c>
    </row>
    <row r="6" spans="1:6" ht="23.25" customHeight="1">
      <c r="A6" s="70" t="s">
        <v>10</v>
      </c>
      <c r="B6" s="70" t="str">
        <f>IF(COUNTIF(測定結果入力表!$T$12:$T$111,$A6)=0,"",COUNTIFS(測定結果入力表!$T$12:$T$111,$A6,測定結果入力表!$D$12:$D$111,B$3))</f>
        <v/>
      </c>
      <c r="C6" s="70" t="str">
        <f>IF(COUNTIF(測定結果入力表!$T$12:$T$111,$A6)=0,"",COUNTIFS(測定結果入力表!$T$12:$T$111,$A6,測定結果入力表!$D$12:$D$111,C$3))</f>
        <v/>
      </c>
      <c r="D6" s="70" t="str">
        <f>IF(COUNTIF(測定結果入力表!$T$12:$T$111,$A6)=0,"",COUNTIF(測定結果入力表!$T$12:$T$111,$A6))</f>
        <v/>
      </c>
      <c r="E6"/>
      <c r="F6" s="71">
        <f t="shared" si="0"/>
        <v>0</v>
      </c>
    </row>
    <row r="7" spans="1:6" ht="23.25" customHeight="1">
      <c r="A7" s="70" t="s">
        <v>11</v>
      </c>
      <c r="B7" s="70" t="str">
        <f>IF(COUNTIF(測定結果入力表!$T$12:$T$111,$A7)=0,"",COUNTIFS(測定結果入力表!$T$12:$T$111,$A7,測定結果入力表!$D$12:$D$111,B$3))</f>
        <v/>
      </c>
      <c r="C7" s="70" t="str">
        <f>IF(COUNTIF(測定結果入力表!$T$12:$T$111,$A7)=0,"",COUNTIFS(測定結果入力表!$T$12:$T$111,$A7,測定結果入力表!$D$12:$D$111,C$3))</f>
        <v/>
      </c>
      <c r="D7" s="70" t="str">
        <f>IF(COUNTIF(測定結果入力表!$T$12:$T$111,$A7)=0,"",COUNTIF(測定結果入力表!$T$12:$T$111,$A7))</f>
        <v/>
      </c>
      <c r="E7"/>
      <c r="F7" s="71">
        <f t="shared" si="0"/>
        <v>0</v>
      </c>
    </row>
    <row r="8" spans="1:6" ht="23.25" customHeight="1">
      <c r="A8" s="70" t="s">
        <v>12</v>
      </c>
      <c r="B8" s="70" t="str">
        <f>IF(COUNTIF(測定結果入力表!$T$12:$T$111,$A8)=0,"",COUNTIFS(測定結果入力表!$T$12:$T$111,$A8,測定結果入力表!$D$12:$D$111,B$3))</f>
        <v/>
      </c>
      <c r="C8" s="70" t="str">
        <f>IF(COUNTIF(測定結果入力表!$T$12:$T$111,$A8)=0,"",COUNTIFS(測定結果入力表!$T$12:$T$111,$A8,測定結果入力表!$D$12:$D$111,C$3))</f>
        <v/>
      </c>
      <c r="D8" s="70" t="str">
        <f>IF(COUNTIF(測定結果入力表!$T$12:$T$111,$A8)=0,"",COUNTIF(測定結果入力表!$T$12:$T$111,$A8))</f>
        <v/>
      </c>
      <c r="E8"/>
      <c r="F8" s="71">
        <f t="shared" si="0"/>
        <v>0</v>
      </c>
    </row>
    <row r="9" spans="1:6" ht="23.25" customHeight="1">
      <c r="A9" s="70" t="s">
        <v>13</v>
      </c>
      <c r="B9" s="70" t="str">
        <f>IF(COUNTIF(測定結果入力表!$T$12:$T$111,$A9)=0,"",COUNTIFS(測定結果入力表!$T$12:$T$111,$A9,測定結果入力表!$D$12:$D$111,B$3))</f>
        <v/>
      </c>
      <c r="C9" s="70" t="str">
        <f>IF(COUNTIF(測定結果入力表!$T$12:$T$111,$A9)=0,"",COUNTIFS(測定結果入力表!$T$12:$T$111,$A9,測定結果入力表!$D$12:$D$111,C$3))</f>
        <v/>
      </c>
      <c r="D9" s="70" t="str">
        <f>IF(COUNTIF(測定結果入力表!$T$12:$T$111,$A9)=0,"",COUNTIF(測定結果入力表!$T$12:$T$111,$A9))</f>
        <v/>
      </c>
      <c r="E9"/>
      <c r="F9" s="71">
        <f t="shared" si="0"/>
        <v>0</v>
      </c>
    </row>
    <row r="10" spans="1:6" ht="23.25" customHeight="1">
      <c r="A10" s="70" t="s">
        <v>75</v>
      </c>
      <c r="B10" s="70" t="str">
        <f>IF(COUNTIF(測定結果入力表!$T$12:$T$111,$A10)=0,"",COUNTIFS(測定結果入力表!$T$12:$T$111,$A10,測定結果入力表!$D$12:$D$111,B$3))</f>
        <v/>
      </c>
      <c r="C10" s="70" t="str">
        <f>IF(COUNTIF(測定結果入力表!$T$12:$T$111,$A10)=0,"",COUNTIFS(測定結果入力表!$T$12:$T$111,$A10,測定結果入力表!$D$12:$D$111,C$3))</f>
        <v/>
      </c>
      <c r="D10" s="70" t="str">
        <f>IF(COUNTIF(測定結果入力表!$T$12:$T$111,$A10)=0,"",COUNTIF(測定結果入力表!$T$12:$T$111,$A10))</f>
        <v/>
      </c>
      <c r="E10"/>
      <c r="F10" s="71">
        <f t="shared" si="0"/>
        <v>0</v>
      </c>
    </row>
    <row r="11" spans="1:6">
      <c r="D11" s="106">
        <f>SUM(D4:D10)</f>
        <v>0</v>
      </c>
    </row>
  </sheetData>
  <mergeCells count="2">
    <mergeCell ref="A2:A3"/>
    <mergeCell ref="B2:D2"/>
  </mergeCells>
  <phoneticPr fontId="2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11"/>
  <sheetViews>
    <sheetView view="pageBreakPreview" zoomScaleNormal="90" zoomScaleSheetLayoutView="100" workbookViewId="0">
      <selection activeCell="V30" sqref="V30"/>
    </sheetView>
  </sheetViews>
  <sheetFormatPr defaultColWidth="8.85546875" defaultRowHeight="12"/>
  <cols>
    <col min="1" max="1" width="4.7109375" customWidth="1"/>
    <col min="2" max="3" width="7.85546875" customWidth="1"/>
    <col min="4" max="7" width="5.7109375" customWidth="1"/>
    <col min="8" max="8" width="9" customWidth="1"/>
    <col min="9" max="9" width="6.28515625" customWidth="1"/>
    <col min="10" max="10" width="9" customWidth="1"/>
    <col min="11" max="11" width="6.28515625" customWidth="1"/>
    <col min="12" max="12" width="9" customWidth="1"/>
    <col min="13" max="13" width="6.28515625" customWidth="1"/>
    <col min="14" max="14" width="9" customWidth="1"/>
    <col min="15" max="15" width="6.28515625" customWidth="1"/>
    <col min="16" max="16" width="9" customWidth="1"/>
    <col min="17" max="17" width="6.28515625" customWidth="1"/>
    <col min="18" max="22" width="6.7109375" customWidth="1"/>
    <col min="23" max="23" width="10.7109375" customWidth="1"/>
    <col min="24" max="24" width="4.42578125" customWidth="1"/>
    <col min="25" max="25" width="3.7109375" bestFit="1" customWidth="1"/>
    <col min="26" max="26" width="17.5703125" bestFit="1" customWidth="1"/>
    <col min="27" max="27" width="18.7109375" bestFit="1" customWidth="1"/>
    <col min="28" max="28" width="17.5703125" bestFit="1" customWidth="1"/>
    <col min="29" max="29" width="18.7109375" bestFit="1" customWidth="1"/>
    <col min="30" max="30" width="17.5703125" bestFit="1" customWidth="1"/>
    <col min="31" max="31" width="18.7109375" bestFit="1" customWidth="1"/>
    <col min="32" max="32" width="17.5703125" bestFit="1" customWidth="1"/>
    <col min="33" max="33" width="18.7109375" bestFit="1" customWidth="1"/>
    <col min="34" max="34" width="17.5703125" bestFit="1" customWidth="1"/>
    <col min="35" max="35" width="18.7109375" bestFit="1" customWidth="1"/>
    <col min="36" max="36" width="9.7109375" bestFit="1" customWidth="1"/>
  </cols>
  <sheetData>
    <row r="1" spans="1:36" ht="30" customHeight="1" thickBot="1">
      <c r="A1" s="45" t="s">
        <v>102</v>
      </c>
      <c r="B1" s="46"/>
      <c r="C1" s="46"/>
      <c r="D1" s="46"/>
      <c r="E1" s="46"/>
      <c r="F1" s="46"/>
      <c r="G1" s="43"/>
      <c r="H1" s="43"/>
      <c r="I1" s="43"/>
      <c r="J1" s="43"/>
      <c r="K1" s="43"/>
      <c r="L1" s="43"/>
      <c r="M1" s="46"/>
      <c r="N1" s="46"/>
      <c r="O1" s="46"/>
      <c r="P1" s="46"/>
      <c r="Q1" s="46"/>
      <c r="R1" s="46"/>
      <c r="S1" s="110">
        <v>40984</v>
      </c>
      <c r="T1" s="110"/>
      <c r="U1" s="110"/>
      <c r="V1" s="58" t="s">
        <v>101</v>
      </c>
    </row>
    <row r="2" spans="1:36" ht="1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36" ht="15" customHeight="1">
      <c r="A3" s="155" t="s">
        <v>85</v>
      </c>
      <c r="B3" s="156"/>
      <c r="C3" s="157"/>
      <c r="D3" s="155" t="s">
        <v>86</v>
      </c>
      <c r="E3" s="156"/>
      <c r="F3" s="156"/>
      <c r="G3" s="156"/>
      <c r="H3" s="156"/>
      <c r="I3" s="157"/>
      <c r="J3" s="155" t="s">
        <v>87</v>
      </c>
      <c r="K3" s="156"/>
      <c r="L3" s="156"/>
      <c r="M3" s="156"/>
      <c r="N3" s="156"/>
      <c r="O3" s="156"/>
      <c r="P3" s="156"/>
      <c r="Q3" s="156"/>
      <c r="R3" s="157"/>
    </row>
    <row r="4" spans="1:36" ht="26.25" customHeight="1">
      <c r="A4" s="111" t="s">
        <v>115</v>
      </c>
      <c r="B4" s="112"/>
      <c r="C4" s="113"/>
      <c r="D4" s="114" t="s">
        <v>116</v>
      </c>
      <c r="E4" s="115"/>
      <c r="F4" s="115"/>
      <c r="G4" s="116" t="s">
        <v>117</v>
      </c>
      <c r="H4" s="116"/>
      <c r="I4" s="117"/>
      <c r="J4" s="114" t="s">
        <v>118</v>
      </c>
      <c r="K4" s="115"/>
      <c r="L4" s="115"/>
      <c r="M4" s="115"/>
      <c r="N4" s="115"/>
      <c r="O4" s="115"/>
      <c r="P4" s="116" t="s">
        <v>88</v>
      </c>
      <c r="Q4" s="116"/>
      <c r="R4" s="117"/>
    </row>
    <row r="5" spans="1:36" ht="1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36" ht="15" customHeight="1">
      <c r="A6" s="155" t="s">
        <v>90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7"/>
    </row>
    <row r="7" spans="1:36" ht="15" customHeight="1">
      <c r="A7" s="155" t="s">
        <v>103</v>
      </c>
      <c r="B7" s="157"/>
      <c r="C7" s="155" t="s">
        <v>104</v>
      </c>
      <c r="D7" s="157"/>
      <c r="E7" s="155" t="s">
        <v>106</v>
      </c>
      <c r="F7" s="157"/>
      <c r="G7" s="155" t="s">
        <v>105</v>
      </c>
      <c r="H7" s="157"/>
      <c r="I7" s="155" t="s">
        <v>107</v>
      </c>
      <c r="J7" s="157"/>
      <c r="K7" s="155" t="s">
        <v>89</v>
      </c>
      <c r="L7" s="157"/>
      <c r="M7" s="155" t="s">
        <v>108</v>
      </c>
      <c r="N7" s="157"/>
    </row>
    <row r="8" spans="1:36" ht="26.25" customHeight="1">
      <c r="A8" s="126">
        <f ca="1">IF(COUNTIF(T12:T111,"１級")=0,"",COUNTIF(T12:T111,"１級"))</f>
        <v>1</v>
      </c>
      <c r="B8" s="127"/>
      <c r="C8" s="126">
        <f ca="1">IF(COUNTIF(T12:T111,"２級")=0,"",COUNTIF(T12:T111,"２級"))</f>
        <v>1</v>
      </c>
      <c r="D8" s="127"/>
      <c r="E8" s="126">
        <f ca="1">IF(COUNTIF(T12:T111,"３級")=0,"",COUNTIF(T12:T111,"３級"))</f>
        <v>1</v>
      </c>
      <c r="F8" s="127"/>
      <c r="G8" s="126">
        <f ca="1">IF(COUNTIF(T12:T111,"４級")=0,"",COUNTIF(T12:T111,"４級"))</f>
        <v>2</v>
      </c>
      <c r="H8" s="127"/>
      <c r="I8" s="126">
        <f ca="1">IF(COUNTIF(T12:T111,"５級")=0,"",COUNTIF(T12:T111,"５級"))</f>
        <v>1</v>
      </c>
      <c r="J8" s="127"/>
      <c r="K8" s="126" t="str">
        <f ca="1">IF(COUNTIF(T12:T111,"級外")=0,"",COUNTIF(T12:T111,"級外"))</f>
        <v/>
      </c>
      <c r="L8" s="127"/>
      <c r="M8" s="126">
        <f ca="1">IF(COUNTIF(T12:T111,"-----")=0,"",COUNTIF(T12:T111,"-----"))</f>
        <v>1</v>
      </c>
      <c r="N8" s="127"/>
    </row>
    <row r="9" spans="1:36" ht="12.75" thickBot="1"/>
    <row r="10" spans="1:36" ht="15" customHeight="1">
      <c r="A10" s="128" t="s">
        <v>122</v>
      </c>
      <c r="B10" s="130" t="s">
        <v>0</v>
      </c>
      <c r="C10" s="131"/>
      <c r="D10" s="134" t="s">
        <v>1</v>
      </c>
      <c r="E10" s="134" t="s">
        <v>2</v>
      </c>
      <c r="F10" s="136" t="s">
        <v>98</v>
      </c>
      <c r="G10" s="137"/>
      <c r="H10" s="118" t="s">
        <v>91</v>
      </c>
      <c r="I10" s="119"/>
      <c r="J10" s="118" t="s">
        <v>112</v>
      </c>
      <c r="K10" s="119"/>
      <c r="L10" s="118" t="s">
        <v>92</v>
      </c>
      <c r="M10" s="119"/>
      <c r="N10" s="118" t="s">
        <v>93</v>
      </c>
      <c r="O10" s="119"/>
      <c r="P10" s="118" t="s">
        <v>94</v>
      </c>
      <c r="Q10" s="119"/>
      <c r="R10" s="120" t="s">
        <v>29</v>
      </c>
      <c r="S10" s="120" t="s">
        <v>3</v>
      </c>
      <c r="T10" s="120" t="s">
        <v>73</v>
      </c>
      <c r="U10" s="122" t="s">
        <v>4</v>
      </c>
      <c r="V10" s="124" t="s">
        <v>5</v>
      </c>
      <c r="X10" t="s">
        <v>58</v>
      </c>
    </row>
    <row r="11" spans="1:36" ht="24">
      <c r="A11" s="129"/>
      <c r="B11" s="132"/>
      <c r="C11" s="133"/>
      <c r="D11" s="135"/>
      <c r="E11" s="135"/>
      <c r="F11" s="38" t="s">
        <v>99</v>
      </c>
      <c r="G11" s="38" t="s">
        <v>100</v>
      </c>
      <c r="H11" s="47" t="s">
        <v>95</v>
      </c>
      <c r="I11" s="48" t="s">
        <v>21</v>
      </c>
      <c r="J11" s="47" t="s">
        <v>96</v>
      </c>
      <c r="K11" s="48" t="s">
        <v>21</v>
      </c>
      <c r="L11" s="47" t="s">
        <v>96</v>
      </c>
      <c r="M11" s="48" t="s">
        <v>21</v>
      </c>
      <c r="N11" s="47" t="s">
        <v>97</v>
      </c>
      <c r="O11" s="48" t="s">
        <v>21</v>
      </c>
      <c r="P11" s="47" t="s">
        <v>97</v>
      </c>
      <c r="Q11" s="48" t="s">
        <v>21</v>
      </c>
      <c r="R11" s="121"/>
      <c r="S11" s="121"/>
      <c r="T11" s="121"/>
      <c r="U11" s="123"/>
      <c r="V11" s="125"/>
      <c r="X11" s="32" t="s">
        <v>57</v>
      </c>
      <c r="Y11" s="32" t="s">
        <v>70</v>
      </c>
      <c r="Z11" s="32" t="s">
        <v>59</v>
      </c>
      <c r="AA11" s="68" t="s">
        <v>60</v>
      </c>
      <c r="AB11" s="32" t="s">
        <v>61</v>
      </c>
      <c r="AC11" s="68" t="s">
        <v>62</v>
      </c>
      <c r="AD11" s="32" t="s">
        <v>63</v>
      </c>
      <c r="AE11" s="68" t="s">
        <v>64</v>
      </c>
      <c r="AF11" s="32" t="s">
        <v>65</v>
      </c>
      <c r="AG11" s="68" t="s">
        <v>66</v>
      </c>
      <c r="AH11" s="32" t="s">
        <v>68</v>
      </c>
      <c r="AI11" s="68" t="s">
        <v>67</v>
      </c>
      <c r="AJ11" s="32" t="s">
        <v>69</v>
      </c>
    </row>
    <row r="12" spans="1:36" ht="18" customHeight="1">
      <c r="A12" s="14">
        <v>1</v>
      </c>
      <c r="B12" s="140" t="s">
        <v>76</v>
      </c>
      <c r="C12" s="141"/>
      <c r="D12" s="33" t="s">
        <v>71</v>
      </c>
      <c r="E12" s="33">
        <v>5</v>
      </c>
      <c r="F12" s="33">
        <v>116</v>
      </c>
      <c r="G12" s="33">
        <v>21</v>
      </c>
      <c r="H12" s="49">
        <v>203</v>
      </c>
      <c r="I12" s="50">
        <f ca="1">IF(B12="","",IF(H12="","",CHOOSE(MATCH($H12,IF($D12="男",INDIRECT(Z12),INDIRECT(AA12)),1),0,1,2,3,4,5,6,7,8,9,10)))</f>
        <v>10</v>
      </c>
      <c r="J12" s="49">
        <v>21</v>
      </c>
      <c r="K12" s="50">
        <f ca="1">IF(B12="","",IF(J12="","",CHOOSE(MATCH(J12,IF($D12="男",INDIRECT(AB12),INDIRECT(AC12)),1),0,1,2,3,4,5,6,7,8,9,10)))</f>
        <v>10</v>
      </c>
      <c r="L12" s="49">
        <v>13</v>
      </c>
      <c r="M12" s="50">
        <f ca="1">IF(B12="","",IF(L12="","",CHOOSE(MATCH(L12,IF($D12="男",INDIRECT(AD12),INDIRECT(AE12)),1),0,1,2,3,4,5,6,7,8,9,10)))</f>
        <v>6</v>
      </c>
      <c r="N12" s="49">
        <v>45</v>
      </c>
      <c r="O12" s="50">
        <f ca="1">IF(B12="","",IF(N12="","",CHOOSE(MATCH(N12,IF($D12="男",INDIRECT(AF12),INDIRECT(AG12)),1),0,1,2,3,4,5,6,7,8,9,10)))</f>
        <v>10</v>
      </c>
      <c r="P12" s="49"/>
      <c r="Q12" s="50" t="str">
        <f ca="1">IF(B12="","",IF(P12="","",CHOOSE(MATCH(P12,IF($D12="男",INDIRECT(AH12),INDIRECT(AI12)),1),0,1,2,3,4,5,6,7,8,9,10)))</f>
        <v/>
      </c>
      <c r="R12" s="41">
        <f t="shared" ref="R12:R75" si="0">IF(B12="","",COUNT(H12,J12,L12,N12,P12))</f>
        <v>4</v>
      </c>
      <c r="S12" s="17">
        <f t="shared" ref="S12:S75" ca="1" si="1">IF(B12="","",SUM(I12,K12,M12,O12,Q12))</f>
        <v>36</v>
      </c>
      <c r="T12" s="17" t="str">
        <f ca="1">IF(R12="","",IF(R12=5,INDEX(設定!$A$2:$G$8,MATCH(S12,設定!$A$2:$A$8,1),MATCH(U12,設定!$A$2:$G$2,1)),IF(AJ12,INDEX(設定!$A$11:$G$17,MATCH(S12,設定!$A$11:$A$17,1),MATCH(U12,設定!$A$11:$G$11,1)),"-----")))</f>
        <v>１級</v>
      </c>
      <c r="U12" s="16">
        <f t="shared" ref="U12:U75" ca="1" si="2">IF(B12="","",MIN(I12,K12,M12,O12,Q12))</f>
        <v>6</v>
      </c>
      <c r="V12" s="19">
        <f t="shared" ref="V12:V75" ca="1" si="3">IF(B12="","",MAX(I12,K12,M12,O12,Q12))</f>
        <v>10</v>
      </c>
      <c r="X12">
        <v>1</v>
      </c>
      <c r="Y12" t="str">
        <f t="shared" ref="Y12:Y43" si="4">IF(E12="","",VLOOKUP(E12,年齢変換表,2))</f>
        <v>B</v>
      </c>
      <c r="Z12" t="str">
        <f>"立得点表!"&amp;$Y12&amp;"3:"&amp;$Y12&amp;"13"</f>
        <v>立得点表!B3:B13</v>
      </c>
      <c r="AA12" s="69" t="str">
        <f>"立得点表!"&amp;$Y12&amp;"17:"&amp;$Y12&amp;"27"</f>
        <v>立得点表!B17:B27</v>
      </c>
      <c r="AB12" t="str">
        <f>"上得点表!"&amp;$Y12&amp;"3:"&amp;$Y12&amp;"13"</f>
        <v>上得点表!B3:B13</v>
      </c>
      <c r="AC12" s="69" t="str">
        <f>"上得点表!"&amp;$Y12&amp;"17:"&amp;$Y12&amp;"27"</f>
        <v>上得点表!B17:B27</v>
      </c>
      <c r="AD12" t="str">
        <f>"腕得点表!"&amp;$Y12&amp;"3:"&amp;$Y12&amp;"13"</f>
        <v>腕得点表!B3:B13</v>
      </c>
      <c r="AE12" s="69" t="str">
        <f>"腕得点表!"&amp;$Y12&amp;"17:"&amp;$Y12&amp;"27"</f>
        <v>腕得点表!B17:B27</v>
      </c>
      <c r="AF12" t="str">
        <f>"往得点表!"&amp;$Y12&amp;"3:"&amp;$Y12&amp;"13"</f>
        <v>往得点表!B3:B13</v>
      </c>
      <c r="AG12" s="69" t="str">
        <f>"往得点表!"&amp;$Y12&amp;"17:"&amp;$Y12&amp;"27"</f>
        <v>往得点表!B17:B27</v>
      </c>
      <c r="AH12" t="str">
        <f>"五得点表!"&amp;$Y12&amp;"3:"&amp;$Y12&amp;"13"</f>
        <v>五得点表!B3:B13</v>
      </c>
      <c r="AI12" s="69" t="str">
        <f>"五得点表!"&amp;$Y12&amp;"17:"&amp;$Y12&amp;"27"</f>
        <v>五得点表!B17:B27</v>
      </c>
      <c r="AJ12" t="b">
        <f>OR(AND(E12&lt;=7,E12&lt;&gt;""),AND(E12&gt;=50,E12=""))</f>
        <v>1</v>
      </c>
    </row>
    <row r="13" spans="1:36" ht="18" customHeight="1">
      <c r="A13" s="20">
        <v>2</v>
      </c>
      <c r="B13" s="142" t="s">
        <v>77</v>
      </c>
      <c r="C13" s="143"/>
      <c r="D13" s="34" t="s">
        <v>78</v>
      </c>
      <c r="E13" s="34">
        <v>8</v>
      </c>
      <c r="F13" s="34">
        <v>127</v>
      </c>
      <c r="G13" s="34">
        <v>26</v>
      </c>
      <c r="H13" s="51">
        <v>150</v>
      </c>
      <c r="I13" s="52">
        <f t="shared" ref="I13:I76" ca="1" si="5">IF(B13="","",IF(H13="","",CHOOSE(MATCH($H13,IF($D13="男",INDIRECT(Z13),INDIRECT(AA13)),1),0,1,2,3,4,5,6,7,8,9,10)))</f>
        <v>7</v>
      </c>
      <c r="J13" s="51">
        <v>15</v>
      </c>
      <c r="K13" s="52">
        <f t="shared" ref="K13:K76" ca="1" si="6">IF(B13="","",IF(J13="","",CHOOSE(MATCH(J13,IF($D13="男",INDIRECT(AB13),INDIRECT(AC13)),1),0,1,2,3,4,5,6,7,8,9,10)))</f>
        <v>8</v>
      </c>
      <c r="L13" s="51">
        <v>20</v>
      </c>
      <c r="M13" s="52">
        <f t="shared" ref="M13:M76" ca="1" si="7">IF(B13="","",IF(L13="","",CHOOSE(MATCH(L13,IF($D13="男",INDIRECT(AD13),INDIRECT(AE13)),1),0,1,2,3,4,5,6,7,8,9,10)))</f>
        <v>6</v>
      </c>
      <c r="N13" s="51">
        <v>44</v>
      </c>
      <c r="O13" s="52">
        <f t="shared" ref="O13:O76" ca="1" si="8">IF(B13="","",IF(N13="","",CHOOSE(MATCH(N13,IF($D13="男",INDIRECT(AF13),INDIRECT(AG13)),1),0,1,2,3,4,5,6,7,8,9,10)))</f>
        <v>10</v>
      </c>
      <c r="P13" s="51">
        <v>1090</v>
      </c>
      <c r="Q13" s="52">
        <f t="shared" ref="Q13:Q76" ca="1" si="9">IF(B13="","",IF(P13="","",CHOOSE(MATCH(P13,IF($D13="男",INDIRECT(AH13),INDIRECT(AI13)),1),0,1,2,3,4,5,6,7,8,9,10)))</f>
        <v>9</v>
      </c>
      <c r="R13" s="22">
        <f t="shared" si="0"/>
        <v>5</v>
      </c>
      <c r="S13" s="22">
        <f t="shared" ca="1" si="1"/>
        <v>40</v>
      </c>
      <c r="T13" s="22" t="str">
        <f ca="1">IF(R13="","",IF(R13=5,INDEX(設定!$A$2:$G$8,MATCH(S13,設定!$A$2:$A$8,1),MATCH(U13,設定!$A$2:$G$2,1)),IF(AJ13,INDEX(設定!$A$11:$G$17,MATCH(S13,設定!$A$11:$A$17,1),MATCH(U13,設定!$A$11:$G$11,1)),"-----")))</f>
        <v>２級</v>
      </c>
      <c r="U13" s="23">
        <f t="shared" ca="1" si="2"/>
        <v>6</v>
      </c>
      <c r="V13" s="21">
        <f t="shared" ca="1" si="3"/>
        <v>10</v>
      </c>
      <c r="X13">
        <v>2</v>
      </c>
      <c r="Y13" t="str">
        <f t="shared" si="4"/>
        <v>E</v>
      </c>
      <c r="Z13" t="str">
        <f t="shared" ref="Z13:Z76" si="10">"立得点表!"&amp;$Y13&amp;"3:"&amp;$Y13&amp;"13"</f>
        <v>立得点表!E3:E13</v>
      </c>
      <c r="AA13" s="69" t="str">
        <f t="shared" ref="AA13:AA76" si="11">"立得点表!"&amp;$Y13&amp;"17:"&amp;$Y13&amp;"27"</f>
        <v>立得点表!E17:E27</v>
      </c>
      <c r="AB13" t="str">
        <f t="shared" ref="AB13:AB76" si="12">"上得点表!"&amp;$Y13&amp;"3:"&amp;$Y13&amp;"13"</f>
        <v>上得点表!E3:E13</v>
      </c>
      <c r="AC13" s="69" t="str">
        <f t="shared" ref="AC13:AC76" si="13">"上得点表!"&amp;$Y13&amp;"17:"&amp;$Y13&amp;"27"</f>
        <v>上得点表!E17:E27</v>
      </c>
      <c r="AD13" t="str">
        <f t="shared" ref="AD13:AD76" si="14">"腕得点表!"&amp;$Y13&amp;"3:"&amp;$Y13&amp;"13"</f>
        <v>腕得点表!E3:E13</v>
      </c>
      <c r="AE13" s="69" t="str">
        <f t="shared" ref="AE13:AE76" si="15">"腕得点表!"&amp;$Y13&amp;"17:"&amp;$Y13&amp;"27"</f>
        <v>腕得点表!E17:E27</v>
      </c>
      <c r="AF13" t="str">
        <f t="shared" ref="AF13:AF76" si="16">"往得点表!"&amp;$Y13&amp;"3:"&amp;$Y13&amp;"13"</f>
        <v>往得点表!E3:E13</v>
      </c>
      <c r="AG13" s="69" t="str">
        <f t="shared" ref="AG13:AG76" si="17">"往得点表!"&amp;$Y13&amp;"17:"&amp;$Y13&amp;"27"</f>
        <v>往得点表!E17:E27</v>
      </c>
      <c r="AH13" t="str">
        <f t="shared" ref="AH13:AH76" si="18">"五得点表!"&amp;$Y13&amp;"3:"&amp;$Y13&amp;"13"</f>
        <v>五得点表!E3:E13</v>
      </c>
      <c r="AI13" s="69" t="str">
        <f t="shared" ref="AI13:AI76" si="19">"五得点表!"&amp;$Y13&amp;"17:"&amp;$Y13&amp;"27"</f>
        <v>五得点表!E17:E27</v>
      </c>
      <c r="AJ13" t="b">
        <f t="shared" ref="AJ13:AJ76" si="20">OR(AND(E13&lt;=7,E13&lt;&gt;""),AND(E13&gt;=50,E13=""))</f>
        <v>0</v>
      </c>
    </row>
    <row r="14" spans="1:36" ht="18" customHeight="1">
      <c r="A14" s="20">
        <v>3</v>
      </c>
      <c r="B14" s="142" t="s">
        <v>79</v>
      </c>
      <c r="C14" s="143"/>
      <c r="D14" s="34" t="s">
        <v>71</v>
      </c>
      <c r="E14" s="34">
        <v>34</v>
      </c>
      <c r="F14" s="34">
        <v>171</v>
      </c>
      <c r="G14" s="34">
        <v>70</v>
      </c>
      <c r="H14" s="51">
        <v>230</v>
      </c>
      <c r="I14" s="52">
        <f t="shared" ca="1" si="5"/>
        <v>6</v>
      </c>
      <c r="J14" s="51">
        <v>30</v>
      </c>
      <c r="K14" s="52">
        <f t="shared" ca="1" si="6"/>
        <v>10</v>
      </c>
      <c r="L14" s="51">
        <v>15</v>
      </c>
      <c r="M14" s="52">
        <f t="shared" ca="1" si="7"/>
        <v>3</v>
      </c>
      <c r="N14" s="51">
        <v>40</v>
      </c>
      <c r="O14" s="52">
        <f t="shared" ca="1" si="8"/>
        <v>5</v>
      </c>
      <c r="P14" s="51">
        <v>1500</v>
      </c>
      <c r="Q14" s="52">
        <f t="shared" ca="1" si="9"/>
        <v>10</v>
      </c>
      <c r="R14" s="22">
        <f t="shared" si="0"/>
        <v>5</v>
      </c>
      <c r="S14" s="22">
        <f t="shared" ca="1" si="1"/>
        <v>34</v>
      </c>
      <c r="T14" s="22" t="str">
        <f ca="1">IF(R14="","",IF(R14=5,INDEX(設定!$A$2:$G$8,MATCH(S14,設定!$A$2:$A$8,1),MATCH(U14,設定!$A$2:$G$2,1)),IF(AJ14,INDEX(設定!$A$11:$G$17,MATCH(S14,設定!$A$11:$A$17,1),MATCH(U14,設定!$A$11:$G$11,1)),"-----")))</f>
        <v>３級</v>
      </c>
      <c r="U14" s="23">
        <f t="shared" ca="1" si="2"/>
        <v>3</v>
      </c>
      <c r="V14" s="21">
        <f t="shared" ca="1" si="3"/>
        <v>10</v>
      </c>
      <c r="X14">
        <v>3</v>
      </c>
      <c r="Y14" t="str">
        <f t="shared" si="4"/>
        <v>S</v>
      </c>
      <c r="Z14" t="str">
        <f t="shared" si="10"/>
        <v>立得点表!S3:S13</v>
      </c>
      <c r="AA14" s="69" t="str">
        <f t="shared" si="11"/>
        <v>立得点表!S17:S27</v>
      </c>
      <c r="AB14" t="str">
        <f t="shared" si="12"/>
        <v>上得点表!S3:S13</v>
      </c>
      <c r="AC14" s="69" t="str">
        <f t="shared" si="13"/>
        <v>上得点表!S17:S27</v>
      </c>
      <c r="AD14" t="str">
        <f t="shared" si="14"/>
        <v>腕得点表!S3:S13</v>
      </c>
      <c r="AE14" s="69" t="str">
        <f t="shared" si="15"/>
        <v>腕得点表!S17:S27</v>
      </c>
      <c r="AF14" t="str">
        <f t="shared" si="16"/>
        <v>往得点表!S3:S13</v>
      </c>
      <c r="AG14" s="69" t="str">
        <f t="shared" si="17"/>
        <v>往得点表!S17:S27</v>
      </c>
      <c r="AH14" t="str">
        <f t="shared" si="18"/>
        <v>五得点表!S3:S13</v>
      </c>
      <c r="AI14" s="69" t="str">
        <f t="shared" si="19"/>
        <v>五得点表!S17:S27</v>
      </c>
      <c r="AJ14" t="b">
        <f t="shared" si="20"/>
        <v>0</v>
      </c>
    </row>
    <row r="15" spans="1:36" ht="18" customHeight="1">
      <c r="A15" s="20">
        <v>4</v>
      </c>
      <c r="B15" s="142" t="s">
        <v>80</v>
      </c>
      <c r="C15" s="143"/>
      <c r="D15" s="34" t="s">
        <v>72</v>
      </c>
      <c r="E15" s="34">
        <v>36</v>
      </c>
      <c r="F15" s="34">
        <v>158</v>
      </c>
      <c r="G15" s="34">
        <v>53</v>
      </c>
      <c r="H15" s="51">
        <v>150</v>
      </c>
      <c r="I15" s="52">
        <f t="shared" ca="1" si="5"/>
        <v>3</v>
      </c>
      <c r="J15" s="51">
        <v>10</v>
      </c>
      <c r="K15" s="52">
        <f t="shared" ca="1" si="6"/>
        <v>5</v>
      </c>
      <c r="L15" s="51">
        <v>15</v>
      </c>
      <c r="M15" s="52">
        <f t="shared" ca="1" si="7"/>
        <v>5</v>
      </c>
      <c r="N15" s="51">
        <v>30</v>
      </c>
      <c r="O15" s="52">
        <f t="shared" ca="1" si="8"/>
        <v>3</v>
      </c>
      <c r="P15" s="51">
        <v>800</v>
      </c>
      <c r="Q15" s="52">
        <f t="shared" ca="1" si="9"/>
        <v>4</v>
      </c>
      <c r="R15" s="22">
        <f t="shared" si="0"/>
        <v>5</v>
      </c>
      <c r="S15" s="22">
        <f t="shared" ca="1" si="1"/>
        <v>20</v>
      </c>
      <c r="T15" s="22" t="str">
        <f ca="1">IF(R15="","",IF(R15=5,INDEX(設定!$A$2:$G$8,MATCH(S15,設定!$A$2:$A$8,1),MATCH(U15,設定!$A$2:$G$2,1)),IF(AJ15,INDEX(設定!$A$11:$G$17,MATCH(S15,設定!$A$11:$A$17,1),MATCH(U15,設定!$A$11:$G$11,1)),"-----")))</f>
        <v>４級</v>
      </c>
      <c r="U15" s="23">
        <f t="shared" ca="1" si="2"/>
        <v>3</v>
      </c>
      <c r="V15" s="21">
        <f t="shared" ca="1" si="3"/>
        <v>5</v>
      </c>
      <c r="X15">
        <v>4</v>
      </c>
      <c r="Y15" t="str">
        <f t="shared" si="4"/>
        <v>T</v>
      </c>
      <c r="Z15" t="str">
        <f t="shared" si="10"/>
        <v>立得点表!T3:T13</v>
      </c>
      <c r="AA15" s="69" t="str">
        <f t="shared" si="11"/>
        <v>立得点表!T17:T27</v>
      </c>
      <c r="AB15" t="str">
        <f t="shared" si="12"/>
        <v>上得点表!T3:T13</v>
      </c>
      <c r="AC15" s="69" t="str">
        <f t="shared" si="13"/>
        <v>上得点表!T17:T27</v>
      </c>
      <c r="AD15" t="str">
        <f t="shared" si="14"/>
        <v>腕得点表!T3:T13</v>
      </c>
      <c r="AE15" s="69" t="str">
        <f t="shared" si="15"/>
        <v>腕得点表!T17:T27</v>
      </c>
      <c r="AF15" t="str">
        <f t="shared" si="16"/>
        <v>往得点表!T3:T13</v>
      </c>
      <c r="AG15" s="69" t="str">
        <f t="shared" si="17"/>
        <v>往得点表!T17:T27</v>
      </c>
      <c r="AH15" t="str">
        <f t="shared" si="18"/>
        <v>五得点表!T3:T13</v>
      </c>
      <c r="AI15" s="69" t="str">
        <f t="shared" si="19"/>
        <v>五得点表!T17:T27</v>
      </c>
      <c r="AJ15" t="b">
        <f t="shared" si="20"/>
        <v>0</v>
      </c>
    </row>
    <row r="16" spans="1:36" ht="18" customHeight="1">
      <c r="A16" s="24">
        <v>5</v>
      </c>
      <c r="B16" s="138" t="s">
        <v>81</v>
      </c>
      <c r="C16" s="139"/>
      <c r="D16" s="35" t="s">
        <v>82</v>
      </c>
      <c r="E16" s="35">
        <v>8</v>
      </c>
      <c r="F16" s="35">
        <v>128</v>
      </c>
      <c r="G16" s="35">
        <v>27</v>
      </c>
      <c r="H16" s="53">
        <v>120</v>
      </c>
      <c r="I16" s="54">
        <f t="shared" ca="1" si="5"/>
        <v>1</v>
      </c>
      <c r="J16" s="53">
        <v>10</v>
      </c>
      <c r="K16" s="54">
        <f t="shared" ca="1" si="6"/>
        <v>4</v>
      </c>
      <c r="L16" s="53">
        <v>12</v>
      </c>
      <c r="M16" s="54">
        <f t="shared" ca="1" si="7"/>
        <v>4</v>
      </c>
      <c r="N16" s="53">
        <v>32</v>
      </c>
      <c r="O16" s="54">
        <f t="shared" ca="1" si="8"/>
        <v>4</v>
      </c>
      <c r="P16" s="53">
        <v>900</v>
      </c>
      <c r="Q16" s="54">
        <f t="shared" ca="1" si="9"/>
        <v>3</v>
      </c>
      <c r="R16" s="26">
        <f t="shared" si="0"/>
        <v>5</v>
      </c>
      <c r="S16" s="26">
        <f t="shared" ca="1" si="1"/>
        <v>16</v>
      </c>
      <c r="T16" s="26" t="str">
        <f ca="1">IF(R16="","",IF(R16=5,INDEX(設定!$A$2:$G$8,MATCH(S16,設定!$A$2:$A$8,1),MATCH(U16,設定!$A$2:$G$2,1)),IF(AJ16,INDEX(設定!$A$11:$G$17,MATCH(S16,設定!$A$11:$A$17,1),MATCH(U16,設定!$A$11:$G$11,1)),"-----")))</f>
        <v>５級</v>
      </c>
      <c r="U16" s="27">
        <f t="shared" ca="1" si="2"/>
        <v>1</v>
      </c>
      <c r="V16" s="25">
        <f t="shared" ca="1" si="3"/>
        <v>4</v>
      </c>
      <c r="X16">
        <v>5</v>
      </c>
      <c r="Y16" t="str">
        <f t="shared" si="4"/>
        <v>E</v>
      </c>
      <c r="Z16" t="str">
        <f t="shared" si="10"/>
        <v>立得点表!E3:E13</v>
      </c>
      <c r="AA16" s="69" t="str">
        <f t="shared" si="11"/>
        <v>立得点表!E17:E27</v>
      </c>
      <c r="AB16" t="str">
        <f t="shared" si="12"/>
        <v>上得点表!E3:E13</v>
      </c>
      <c r="AC16" s="69" t="str">
        <f t="shared" si="13"/>
        <v>上得点表!E17:E27</v>
      </c>
      <c r="AD16" t="str">
        <f t="shared" si="14"/>
        <v>腕得点表!E3:E13</v>
      </c>
      <c r="AE16" s="69" t="str">
        <f t="shared" si="15"/>
        <v>腕得点表!E17:E27</v>
      </c>
      <c r="AF16" t="str">
        <f t="shared" si="16"/>
        <v>往得点表!E3:E13</v>
      </c>
      <c r="AG16" s="69" t="str">
        <f t="shared" si="17"/>
        <v>往得点表!E17:E27</v>
      </c>
      <c r="AH16" t="str">
        <f t="shared" si="18"/>
        <v>五得点表!E3:E13</v>
      </c>
      <c r="AI16" s="69" t="str">
        <f t="shared" si="19"/>
        <v>五得点表!E17:E27</v>
      </c>
      <c r="AJ16" t="b">
        <f t="shared" si="20"/>
        <v>0</v>
      </c>
    </row>
    <row r="17" spans="1:36" ht="18" customHeight="1">
      <c r="A17" s="14">
        <v>6</v>
      </c>
      <c r="B17" s="140" t="s">
        <v>83</v>
      </c>
      <c r="C17" s="141"/>
      <c r="D17" s="33" t="s">
        <v>72</v>
      </c>
      <c r="E17" s="33">
        <v>7</v>
      </c>
      <c r="F17" s="33">
        <v>125</v>
      </c>
      <c r="G17" s="33">
        <v>23</v>
      </c>
      <c r="H17" s="49">
        <v>200</v>
      </c>
      <c r="I17" s="50">
        <f t="shared" ca="1" si="5"/>
        <v>10</v>
      </c>
      <c r="J17" s="49">
        <v>5</v>
      </c>
      <c r="K17" s="50">
        <f t="shared" ca="1" si="6"/>
        <v>3</v>
      </c>
      <c r="L17" s="49">
        <v>5</v>
      </c>
      <c r="M17" s="50">
        <f t="shared" ca="1" si="7"/>
        <v>3</v>
      </c>
      <c r="N17" s="49">
        <v>25</v>
      </c>
      <c r="O17" s="50">
        <f t="shared" ca="1" si="8"/>
        <v>2</v>
      </c>
      <c r="P17" s="49"/>
      <c r="Q17" s="50" t="str">
        <f t="shared" ca="1" si="9"/>
        <v/>
      </c>
      <c r="R17" s="17">
        <f t="shared" si="0"/>
        <v>4</v>
      </c>
      <c r="S17" s="17">
        <f t="shared" ca="1" si="1"/>
        <v>18</v>
      </c>
      <c r="T17" s="17" t="str">
        <f ca="1">IF(R17="","",IF(R17=5,INDEX(設定!$A$2:$G$8,MATCH(S17,設定!$A$2:$A$8,1),MATCH(U17,設定!$A$2:$G$2,1)),IF(AJ17,INDEX(設定!$A$11:$G$17,MATCH(S17,設定!$A$11:$A$17,1),MATCH(U17,設定!$A$11:$G$11,1)),"-----")))</f>
        <v>４級</v>
      </c>
      <c r="U17" s="18">
        <f t="shared" ca="1" si="2"/>
        <v>2</v>
      </c>
      <c r="V17" s="19">
        <f t="shared" ca="1" si="3"/>
        <v>10</v>
      </c>
      <c r="X17">
        <v>6</v>
      </c>
      <c r="Y17" t="str">
        <f t="shared" si="4"/>
        <v>D</v>
      </c>
      <c r="Z17" t="str">
        <f t="shared" si="10"/>
        <v>立得点表!D3:D13</v>
      </c>
      <c r="AA17" s="69" t="str">
        <f t="shared" si="11"/>
        <v>立得点表!D17:D27</v>
      </c>
      <c r="AB17" t="str">
        <f t="shared" si="12"/>
        <v>上得点表!D3:D13</v>
      </c>
      <c r="AC17" s="69" t="str">
        <f t="shared" si="13"/>
        <v>上得点表!D17:D27</v>
      </c>
      <c r="AD17" t="str">
        <f t="shared" si="14"/>
        <v>腕得点表!D3:D13</v>
      </c>
      <c r="AE17" s="69" t="str">
        <f t="shared" si="15"/>
        <v>腕得点表!D17:D27</v>
      </c>
      <c r="AF17" t="str">
        <f t="shared" si="16"/>
        <v>往得点表!D3:D13</v>
      </c>
      <c r="AG17" s="69" t="str">
        <f t="shared" si="17"/>
        <v>往得点表!D17:D27</v>
      </c>
      <c r="AH17" t="str">
        <f t="shared" si="18"/>
        <v>五得点表!D3:D13</v>
      </c>
      <c r="AI17" s="69" t="str">
        <f t="shared" si="19"/>
        <v>五得点表!D17:D27</v>
      </c>
      <c r="AJ17" t="b">
        <f t="shared" si="20"/>
        <v>1</v>
      </c>
    </row>
    <row r="18" spans="1:36" ht="18" customHeight="1">
      <c r="A18" s="20">
        <v>7</v>
      </c>
      <c r="B18" s="142" t="s">
        <v>84</v>
      </c>
      <c r="C18" s="143"/>
      <c r="D18" s="34" t="s">
        <v>82</v>
      </c>
      <c r="E18" s="34">
        <v>20</v>
      </c>
      <c r="F18" s="34">
        <v>173</v>
      </c>
      <c r="G18" s="34">
        <v>63</v>
      </c>
      <c r="H18" s="51"/>
      <c r="I18" s="52" t="str">
        <f t="shared" ca="1" si="5"/>
        <v/>
      </c>
      <c r="J18" s="51">
        <v>23</v>
      </c>
      <c r="K18" s="52">
        <f t="shared" ca="1" si="6"/>
        <v>6</v>
      </c>
      <c r="L18" s="51">
        <v>28</v>
      </c>
      <c r="M18" s="52">
        <f t="shared" ca="1" si="7"/>
        <v>6</v>
      </c>
      <c r="N18" s="51">
        <v>42</v>
      </c>
      <c r="O18" s="52">
        <f t="shared" ca="1" si="8"/>
        <v>5</v>
      </c>
      <c r="P18" s="51">
        <v>1300</v>
      </c>
      <c r="Q18" s="52">
        <f t="shared" ca="1" si="9"/>
        <v>7</v>
      </c>
      <c r="R18" s="22">
        <f t="shared" si="0"/>
        <v>4</v>
      </c>
      <c r="S18" s="22">
        <f t="shared" ca="1" si="1"/>
        <v>24</v>
      </c>
      <c r="T18" s="22" t="str">
        <f>IF(R18="","",IF(R18=5,INDEX(設定!$A$2:$G$8,MATCH(S18,設定!$A$2:$A$8,1),MATCH(U18,設定!$A$2:$G$2,1)),IF(AJ18,INDEX(設定!$A$11:$G$17,MATCH(S18,設定!$A$11:$A$17,1),MATCH(U18,設定!$A$11:$G$11,1)),"-----")))</f>
        <v>-----</v>
      </c>
      <c r="U18" s="23">
        <f t="shared" ca="1" si="2"/>
        <v>5</v>
      </c>
      <c r="V18" s="21">
        <f t="shared" ca="1" si="3"/>
        <v>7</v>
      </c>
      <c r="X18">
        <v>7</v>
      </c>
      <c r="Y18" t="str">
        <f t="shared" si="4"/>
        <v>Q</v>
      </c>
      <c r="Z18" t="str">
        <f t="shared" si="10"/>
        <v>立得点表!Q3:Q13</v>
      </c>
      <c r="AA18" s="69" t="str">
        <f t="shared" si="11"/>
        <v>立得点表!Q17:Q27</v>
      </c>
      <c r="AB18" t="str">
        <f t="shared" si="12"/>
        <v>上得点表!Q3:Q13</v>
      </c>
      <c r="AC18" s="69" t="str">
        <f t="shared" si="13"/>
        <v>上得点表!Q17:Q27</v>
      </c>
      <c r="AD18" t="str">
        <f t="shared" si="14"/>
        <v>腕得点表!Q3:Q13</v>
      </c>
      <c r="AE18" s="69" t="str">
        <f t="shared" si="15"/>
        <v>腕得点表!Q17:Q27</v>
      </c>
      <c r="AF18" t="str">
        <f t="shared" si="16"/>
        <v>往得点表!Q3:Q13</v>
      </c>
      <c r="AG18" s="69" t="str">
        <f t="shared" si="17"/>
        <v>往得点表!Q17:Q27</v>
      </c>
      <c r="AH18" t="str">
        <f t="shared" si="18"/>
        <v>五得点表!Q3:Q13</v>
      </c>
      <c r="AI18" s="69" t="str">
        <f t="shared" si="19"/>
        <v>五得点表!Q17:Q27</v>
      </c>
      <c r="AJ18" t="b">
        <f t="shared" si="20"/>
        <v>0</v>
      </c>
    </row>
    <row r="19" spans="1:36" ht="18" customHeight="1">
      <c r="A19" s="20">
        <v>8</v>
      </c>
      <c r="B19" s="142"/>
      <c r="C19" s="143"/>
      <c r="D19" s="34"/>
      <c r="E19" s="34"/>
      <c r="F19" s="34"/>
      <c r="G19" s="34"/>
      <c r="H19" s="51"/>
      <c r="I19" s="52" t="str">
        <f t="shared" ca="1" si="5"/>
        <v/>
      </c>
      <c r="J19" s="51"/>
      <c r="K19" s="52" t="str">
        <f t="shared" ca="1" si="6"/>
        <v/>
      </c>
      <c r="L19" s="51"/>
      <c r="M19" s="52" t="str">
        <f t="shared" ca="1" si="7"/>
        <v/>
      </c>
      <c r="N19" s="51"/>
      <c r="O19" s="52" t="str">
        <f t="shared" ca="1" si="8"/>
        <v/>
      </c>
      <c r="P19" s="51"/>
      <c r="Q19" s="52" t="str">
        <f t="shared" ca="1" si="9"/>
        <v/>
      </c>
      <c r="R19" s="22" t="str">
        <f t="shared" si="0"/>
        <v/>
      </c>
      <c r="S19" s="22" t="str">
        <f t="shared" si="1"/>
        <v/>
      </c>
      <c r="T19" s="22" t="str">
        <f>IF(R19="","",IF(R19=5,INDEX(設定!$A$2:$G$8,MATCH(S19,設定!$A$2:$A$8,1),MATCH(U19,設定!$A$2:$G$2,1)),IF(AJ19,INDEX(設定!$A$11:$G$17,MATCH(S19,設定!$A$11:$A$17,1),MATCH(U19,設定!$A$11:$G$11,1)),"-----")))</f>
        <v/>
      </c>
      <c r="U19" s="23" t="str">
        <f t="shared" si="2"/>
        <v/>
      </c>
      <c r="V19" s="21" t="str">
        <f t="shared" si="3"/>
        <v/>
      </c>
      <c r="X19">
        <v>8</v>
      </c>
      <c r="Y19" t="str">
        <f t="shared" si="4"/>
        <v/>
      </c>
      <c r="Z19" t="str">
        <f t="shared" si="10"/>
        <v>立得点表!3:13</v>
      </c>
      <c r="AA19" s="69" t="str">
        <f t="shared" si="11"/>
        <v>立得点表!17:27</v>
      </c>
      <c r="AB19" t="str">
        <f t="shared" si="12"/>
        <v>上得点表!3:13</v>
      </c>
      <c r="AC19" s="69" t="str">
        <f t="shared" si="13"/>
        <v>上得点表!17:27</v>
      </c>
      <c r="AD19" t="str">
        <f t="shared" si="14"/>
        <v>腕得点表!3:13</v>
      </c>
      <c r="AE19" s="69" t="str">
        <f t="shared" si="15"/>
        <v>腕得点表!17:27</v>
      </c>
      <c r="AF19" t="str">
        <f t="shared" si="16"/>
        <v>往得点表!3:13</v>
      </c>
      <c r="AG19" s="69" t="str">
        <f t="shared" si="17"/>
        <v>往得点表!17:27</v>
      </c>
      <c r="AH19" t="str">
        <f t="shared" si="18"/>
        <v>五得点表!3:13</v>
      </c>
      <c r="AI19" s="69" t="str">
        <f t="shared" si="19"/>
        <v>五得点表!17:27</v>
      </c>
      <c r="AJ19" t="b">
        <f t="shared" si="20"/>
        <v>0</v>
      </c>
    </row>
    <row r="20" spans="1:36" ht="18" customHeight="1">
      <c r="A20" s="20">
        <v>9</v>
      </c>
      <c r="B20" s="142"/>
      <c r="C20" s="143"/>
      <c r="D20" s="34"/>
      <c r="E20" s="34"/>
      <c r="F20" s="34"/>
      <c r="G20" s="34"/>
      <c r="H20" s="51"/>
      <c r="I20" s="52" t="str">
        <f t="shared" ca="1" si="5"/>
        <v/>
      </c>
      <c r="J20" s="51"/>
      <c r="K20" s="52" t="str">
        <f t="shared" ca="1" si="6"/>
        <v/>
      </c>
      <c r="L20" s="51"/>
      <c r="M20" s="52" t="str">
        <f t="shared" ca="1" si="7"/>
        <v/>
      </c>
      <c r="N20" s="51"/>
      <c r="O20" s="52" t="str">
        <f t="shared" ca="1" si="8"/>
        <v/>
      </c>
      <c r="P20" s="51"/>
      <c r="Q20" s="52" t="str">
        <f t="shared" ca="1" si="9"/>
        <v/>
      </c>
      <c r="R20" s="22" t="str">
        <f t="shared" si="0"/>
        <v/>
      </c>
      <c r="S20" s="22" t="str">
        <f t="shared" si="1"/>
        <v/>
      </c>
      <c r="T20" s="22" t="str">
        <f>IF(R20="","",IF(R20=5,INDEX(設定!$A$2:$G$8,MATCH(S20,設定!$A$2:$A$8,1),MATCH(U20,設定!$A$2:$G$2,1)),IF(AJ20,INDEX(設定!$A$11:$G$17,MATCH(S20,設定!$A$11:$A$17,1),MATCH(U20,設定!$A$11:$G$11,1)),"-----")))</f>
        <v/>
      </c>
      <c r="U20" s="23" t="str">
        <f t="shared" si="2"/>
        <v/>
      </c>
      <c r="V20" s="21" t="str">
        <f t="shared" si="3"/>
        <v/>
      </c>
      <c r="X20">
        <v>9</v>
      </c>
      <c r="Y20" t="str">
        <f t="shared" si="4"/>
        <v/>
      </c>
      <c r="Z20" t="str">
        <f t="shared" si="10"/>
        <v>立得点表!3:13</v>
      </c>
      <c r="AA20" s="69" t="str">
        <f t="shared" si="11"/>
        <v>立得点表!17:27</v>
      </c>
      <c r="AB20" t="str">
        <f t="shared" si="12"/>
        <v>上得点表!3:13</v>
      </c>
      <c r="AC20" s="69" t="str">
        <f t="shared" si="13"/>
        <v>上得点表!17:27</v>
      </c>
      <c r="AD20" t="str">
        <f t="shared" si="14"/>
        <v>腕得点表!3:13</v>
      </c>
      <c r="AE20" s="69" t="str">
        <f t="shared" si="15"/>
        <v>腕得点表!17:27</v>
      </c>
      <c r="AF20" t="str">
        <f t="shared" si="16"/>
        <v>往得点表!3:13</v>
      </c>
      <c r="AG20" s="69" t="str">
        <f t="shared" si="17"/>
        <v>往得点表!17:27</v>
      </c>
      <c r="AH20" t="str">
        <f t="shared" si="18"/>
        <v>五得点表!3:13</v>
      </c>
      <c r="AI20" s="69" t="str">
        <f t="shared" si="19"/>
        <v>五得点表!17:27</v>
      </c>
      <c r="AJ20" t="b">
        <f t="shared" si="20"/>
        <v>0</v>
      </c>
    </row>
    <row r="21" spans="1:36" ht="18" customHeight="1">
      <c r="A21" s="24">
        <v>10</v>
      </c>
      <c r="B21" s="138"/>
      <c r="C21" s="139"/>
      <c r="D21" s="35"/>
      <c r="E21" s="35"/>
      <c r="F21" s="35"/>
      <c r="G21" s="35"/>
      <c r="H21" s="53"/>
      <c r="I21" s="54" t="str">
        <f t="shared" ca="1" si="5"/>
        <v/>
      </c>
      <c r="J21" s="53"/>
      <c r="K21" s="54" t="str">
        <f t="shared" ca="1" si="6"/>
        <v/>
      </c>
      <c r="L21" s="53"/>
      <c r="M21" s="54" t="str">
        <f t="shared" ca="1" si="7"/>
        <v/>
      </c>
      <c r="N21" s="53"/>
      <c r="O21" s="54" t="str">
        <f t="shared" ca="1" si="8"/>
        <v/>
      </c>
      <c r="P21" s="53"/>
      <c r="Q21" s="54" t="str">
        <f t="shared" ca="1" si="9"/>
        <v/>
      </c>
      <c r="R21" s="26" t="str">
        <f t="shared" si="0"/>
        <v/>
      </c>
      <c r="S21" s="26" t="str">
        <f t="shared" si="1"/>
        <v/>
      </c>
      <c r="T21" s="26" t="str">
        <f>IF(R21="","",IF(R21=5,INDEX(設定!$A$2:$G$8,MATCH(S21,設定!$A$2:$A$8,1),MATCH(U21,設定!$A$2:$G$2,1)),IF(AJ21,INDEX(設定!$A$11:$G$17,MATCH(S21,設定!$A$11:$A$17,1),MATCH(U21,設定!$A$11:$G$11,1)),"-----")))</f>
        <v/>
      </c>
      <c r="U21" s="27" t="str">
        <f t="shared" si="2"/>
        <v/>
      </c>
      <c r="V21" s="25" t="str">
        <f t="shared" si="3"/>
        <v/>
      </c>
      <c r="X21">
        <v>10</v>
      </c>
      <c r="Y21" t="str">
        <f t="shared" si="4"/>
        <v/>
      </c>
      <c r="Z21" t="str">
        <f t="shared" si="10"/>
        <v>立得点表!3:13</v>
      </c>
      <c r="AA21" s="69" t="str">
        <f t="shared" si="11"/>
        <v>立得点表!17:27</v>
      </c>
      <c r="AB21" t="str">
        <f t="shared" si="12"/>
        <v>上得点表!3:13</v>
      </c>
      <c r="AC21" s="69" t="str">
        <f t="shared" si="13"/>
        <v>上得点表!17:27</v>
      </c>
      <c r="AD21" t="str">
        <f t="shared" si="14"/>
        <v>腕得点表!3:13</v>
      </c>
      <c r="AE21" s="69" t="str">
        <f t="shared" si="15"/>
        <v>腕得点表!17:27</v>
      </c>
      <c r="AF21" t="str">
        <f t="shared" si="16"/>
        <v>往得点表!3:13</v>
      </c>
      <c r="AG21" s="69" t="str">
        <f t="shared" si="17"/>
        <v>往得点表!17:27</v>
      </c>
      <c r="AH21" t="str">
        <f t="shared" si="18"/>
        <v>五得点表!3:13</v>
      </c>
      <c r="AI21" s="69" t="str">
        <f t="shared" si="19"/>
        <v>五得点表!17:27</v>
      </c>
      <c r="AJ21" t="b">
        <f t="shared" si="20"/>
        <v>0</v>
      </c>
    </row>
    <row r="22" spans="1:36" ht="18" customHeight="1">
      <c r="A22" s="14">
        <v>11</v>
      </c>
      <c r="B22" s="140"/>
      <c r="C22" s="141"/>
      <c r="D22" s="33"/>
      <c r="E22" s="33"/>
      <c r="F22" s="33"/>
      <c r="G22" s="33"/>
      <c r="H22" s="49"/>
      <c r="I22" s="50" t="str">
        <f t="shared" ca="1" si="5"/>
        <v/>
      </c>
      <c r="J22" s="49"/>
      <c r="K22" s="50" t="str">
        <f t="shared" ca="1" si="6"/>
        <v/>
      </c>
      <c r="L22" s="49"/>
      <c r="M22" s="50" t="str">
        <f t="shared" ca="1" si="7"/>
        <v/>
      </c>
      <c r="N22" s="49"/>
      <c r="O22" s="50" t="str">
        <f t="shared" ca="1" si="8"/>
        <v/>
      </c>
      <c r="P22" s="49"/>
      <c r="Q22" s="50" t="str">
        <f t="shared" ca="1" si="9"/>
        <v/>
      </c>
      <c r="R22" s="17" t="str">
        <f t="shared" si="0"/>
        <v/>
      </c>
      <c r="S22" s="17" t="str">
        <f t="shared" si="1"/>
        <v/>
      </c>
      <c r="T22" s="17" t="str">
        <f>IF(R22="","",IF(R22=5,INDEX(設定!$A$2:$G$8,MATCH(S22,設定!$A$2:$A$8,1),MATCH(U22,設定!$A$2:$G$2,1)),IF(AJ22,INDEX(設定!$A$11:$G$17,MATCH(S22,設定!$A$11:$A$17,1),MATCH(U22,設定!$A$11:$G$11,1)),"-----")))</f>
        <v/>
      </c>
      <c r="U22" s="18" t="str">
        <f t="shared" si="2"/>
        <v/>
      </c>
      <c r="V22" s="19" t="str">
        <f t="shared" si="3"/>
        <v/>
      </c>
      <c r="X22">
        <v>11</v>
      </c>
      <c r="Y22" t="str">
        <f t="shared" si="4"/>
        <v/>
      </c>
      <c r="Z22" t="str">
        <f t="shared" si="10"/>
        <v>立得点表!3:13</v>
      </c>
      <c r="AA22" s="69" t="str">
        <f t="shared" si="11"/>
        <v>立得点表!17:27</v>
      </c>
      <c r="AB22" t="str">
        <f t="shared" si="12"/>
        <v>上得点表!3:13</v>
      </c>
      <c r="AC22" s="69" t="str">
        <f t="shared" si="13"/>
        <v>上得点表!17:27</v>
      </c>
      <c r="AD22" t="str">
        <f t="shared" si="14"/>
        <v>腕得点表!3:13</v>
      </c>
      <c r="AE22" s="69" t="str">
        <f t="shared" si="15"/>
        <v>腕得点表!17:27</v>
      </c>
      <c r="AF22" t="str">
        <f t="shared" si="16"/>
        <v>往得点表!3:13</v>
      </c>
      <c r="AG22" s="69" t="str">
        <f t="shared" si="17"/>
        <v>往得点表!17:27</v>
      </c>
      <c r="AH22" t="str">
        <f t="shared" si="18"/>
        <v>五得点表!3:13</v>
      </c>
      <c r="AI22" s="69" t="str">
        <f t="shared" si="19"/>
        <v>五得点表!17:27</v>
      </c>
      <c r="AJ22" t="b">
        <f t="shared" si="20"/>
        <v>0</v>
      </c>
    </row>
    <row r="23" spans="1:36" ht="18" customHeight="1">
      <c r="A23" s="20">
        <v>12</v>
      </c>
      <c r="B23" s="142"/>
      <c r="C23" s="143"/>
      <c r="D23" s="34"/>
      <c r="E23" s="34"/>
      <c r="F23" s="34"/>
      <c r="G23" s="34"/>
      <c r="H23" s="51"/>
      <c r="I23" s="52" t="str">
        <f t="shared" ca="1" si="5"/>
        <v/>
      </c>
      <c r="J23" s="51"/>
      <c r="K23" s="52" t="str">
        <f t="shared" ca="1" si="6"/>
        <v/>
      </c>
      <c r="L23" s="51"/>
      <c r="M23" s="52" t="str">
        <f t="shared" ca="1" si="7"/>
        <v/>
      </c>
      <c r="N23" s="51"/>
      <c r="O23" s="52" t="str">
        <f t="shared" ca="1" si="8"/>
        <v/>
      </c>
      <c r="P23" s="51"/>
      <c r="Q23" s="52" t="str">
        <f t="shared" ca="1" si="9"/>
        <v/>
      </c>
      <c r="R23" s="22" t="str">
        <f t="shared" si="0"/>
        <v/>
      </c>
      <c r="S23" s="22" t="str">
        <f t="shared" si="1"/>
        <v/>
      </c>
      <c r="T23" s="22" t="str">
        <f>IF(R23="","",IF(R23=5,INDEX(設定!$A$2:$G$8,MATCH(S23,設定!$A$2:$A$8,1),MATCH(U23,設定!$A$2:$G$2,1)),IF(AJ23,INDEX(設定!$A$11:$G$17,MATCH(S23,設定!$A$11:$A$17,1),MATCH(U23,設定!$A$11:$G$11,1)),"-----")))</f>
        <v/>
      </c>
      <c r="U23" s="23" t="str">
        <f t="shared" si="2"/>
        <v/>
      </c>
      <c r="V23" s="21" t="str">
        <f t="shared" si="3"/>
        <v/>
      </c>
      <c r="X23">
        <v>12</v>
      </c>
      <c r="Y23" t="str">
        <f t="shared" si="4"/>
        <v/>
      </c>
      <c r="Z23" t="str">
        <f t="shared" si="10"/>
        <v>立得点表!3:13</v>
      </c>
      <c r="AA23" s="69" t="str">
        <f t="shared" si="11"/>
        <v>立得点表!17:27</v>
      </c>
      <c r="AB23" t="str">
        <f t="shared" si="12"/>
        <v>上得点表!3:13</v>
      </c>
      <c r="AC23" s="69" t="str">
        <f t="shared" si="13"/>
        <v>上得点表!17:27</v>
      </c>
      <c r="AD23" t="str">
        <f t="shared" si="14"/>
        <v>腕得点表!3:13</v>
      </c>
      <c r="AE23" s="69" t="str">
        <f t="shared" si="15"/>
        <v>腕得点表!17:27</v>
      </c>
      <c r="AF23" t="str">
        <f t="shared" si="16"/>
        <v>往得点表!3:13</v>
      </c>
      <c r="AG23" s="69" t="str">
        <f t="shared" si="17"/>
        <v>往得点表!17:27</v>
      </c>
      <c r="AH23" t="str">
        <f t="shared" si="18"/>
        <v>五得点表!3:13</v>
      </c>
      <c r="AI23" s="69" t="str">
        <f t="shared" si="19"/>
        <v>五得点表!17:27</v>
      </c>
      <c r="AJ23" t="b">
        <f t="shared" si="20"/>
        <v>0</v>
      </c>
    </row>
    <row r="24" spans="1:36" ht="18" customHeight="1">
      <c r="A24" s="20">
        <v>13</v>
      </c>
      <c r="B24" s="142"/>
      <c r="C24" s="143"/>
      <c r="D24" s="34"/>
      <c r="E24" s="34"/>
      <c r="F24" s="34"/>
      <c r="G24" s="34"/>
      <c r="H24" s="51"/>
      <c r="I24" s="52" t="str">
        <f t="shared" ca="1" si="5"/>
        <v/>
      </c>
      <c r="J24" s="51"/>
      <c r="K24" s="52" t="str">
        <f t="shared" ca="1" si="6"/>
        <v/>
      </c>
      <c r="L24" s="51"/>
      <c r="M24" s="52" t="str">
        <f t="shared" ca="1" si="7"/>
        <v/>
      </c>
      <c r="N24" s="51"/>
      <c r="O24" s="52" t="str">
        <f t="shared" ca="1" si="8"/>
        <v/>
      </c>
      <c r="P24" s="51"/>
      <c r="Q24" s="52" t="str">
        <f t="shared" ca="1" si="9"/>
        <v/>
      </c>
      <c r="R24" s="22" t="str">
        <f t="shared" si="0"/>
        <v/>
      </c>
      <c r="S24" s="22" t="str">
        <f t="shared" si="1"/>
        <v/>
      </c>
      <c r="T24" s="22" t="str">
        <f>IF(R24="","",IF(R24=5,INDEX(設定!$A$2:$G$8,MATCH(S24,設定!$A$2:$A$8,1),MATCH(U24,設定!$A$2:$G$2,1)),IF(AJ24,INDEX(設定!$A$11:$G$17,MATCH(S24,設定!$A$11:$A$17,1),MATCH(U24,設定!$A$11:$G$11,1)),"-----")))</f>
        <v/>
      </c>
      <c r="U24" s="23" t="str">
        <f t="shared" si="2"/>
        <v/>
      </c>
      <c r="V24" s="21" t="str">
        <f t="shared" si="3"/>
        <v/>
      </c>
      <c r="X24">
        <v>13</v>
      </c>
      <c r="Y24" t="str">
        <f t="shared" si="4"/>
        <v/>
      </c>
      <c r="Z24" t="str">
        <f t="shared" si="10"/>
        <v>立得点表!3:13</v>
      </c>
      <c r="AA24" s="69" t="str">
        <f t="shared" si="11"/>
        <v>立得点表!17:27</v>
      </c>
      <c r="AB24" t="str">
        <f t="shared" si="12"/>
        <v>上得点表!3:13</v>
      </c>
      <c r="AC24" s="69" t="str">
        <f t="shared" si="13"/>
        <v>上得点表!17:27</v>
      </c>
      <c r="AD24" t="str">
        <f t="shared" si="14"/>
        <v>腕得点表!3:13</v>
      </c>
      <c r="AE24" s="69" t="str">
        <f t="shared" si="15"/>
        <v>腕得点表!17:27</v>
      </c>
      <c r="AF24" t="str">
        <f t="shared" si="16"/>
        <v>往得点表!3:13</v>
      </c>
      <c r="AG24" s="69" t="str">
        <f t="shared" si="17"/>
        <v>往得点表!17:27</v>
      </c>
      <c r="AH24" t="str">
        <f t="shared" si="18"/>
        <v>五得点表!3:13</v>
      </c>
      <c r="AI24" s="69" t="str">
        <f t="shared" si="19"/>
        <v>五得点表!17:27</v>
      </c>
      <c r="AJ24" t="b">
        <f t="shared" si="20"/>
        <v>0</v>
      </c>
    </row>
    <row r="25" spans="1:36" ht="18" customHeight="1">
      <c r="A25" s="20">
        <v>14</v>
      </c>
      <c r="B25" s="142"/>
      <c r="C25" s="143"/>
      <c r="D25" s="34"/>
      <c r="E25" s="34"/>
      <c r="F25" s="34"/>
      <c r="G25" s="34"/>
      <c r="H25" s="51"/>
      <c r="I25" s="52" t="str">
        <f t="shared" ca="1" si="5"/>
        <v/>
      </c>
      <c r="J25" s="51"/>
      <c r="K25" s="52" t="str">
        <f t="shared" ca="1" si="6"/>
        <v/>
      </c>
      <c r="L25" s="51"/>
      <c r="M25" s="52" t="str">
        <f t="shared" ca="1" si="7"/>
        <v/>
      </c>
      <c r="N25" s="51"/>
      <c r="O25" s="52" t="str">
        <f t="shared" ca="1" si="8"/>
        <v/>
      </c>
      <c r="P25" s="51"/>
      <c r="Q25" s="52" t="str">
        <f t="shared" ca="1" si="9"/>
        <v/>
      </c>
      <c r="R25" s="22" t="str">
        <f t="shared" si="0"/>
        <v/>
      </c>
      <c r="S25" s="22" t="str">
        <f t="shared" si="1"/>
        <v/>
      </c>
      <c r="T25" s="22" t="str">
        <f>IF(R25="","",IF(R25=5,INDEX(設定!$A$2:$G$8,MATCH(S25,設定!$A$2:$A$8,1),MATCH(U25,設定!$A$2:$G$2,1)),IF(AJ25,INDEX(設定!$A$11:$G$17,MATCH(S25,設定!$A$11:$A$17,1),MATCH(U25,設定!$A$11:$G$11,1)),"-----")))</f>
        <v/>
      </c>
      <c r="U25" s="23" t="str">
        <f t="shared" si="2"/>
        <v/>
      </c>
      <c r="V25" s="21" t="str">
        <f t="shared" si="3"/>
        <v/>
      </c>
      <c r="X25">
        <v>14</v>
      </c>
      <c r="Y25" t="str">
        <f t="shared" si="4"/>
        <v/>
      </c>
      <c r="Z25" t="str">
        <f t="shared" si="10"/>
        <v>立得点表!3:13</v>
      </c>
      <c r="AA25" s="69" t="str">
        <f t="shared" si="11"/>
        <v>立得点表!17:27</v>
      </c>
      <c r="AB25" t="str">
        <f t="shared" si="12"/>
        <v>上得点表!3:13</v>
      </c>
      <c r="AC25" s="69" t="str">
        <f t="shared" si="13"/>
        <v>上得点表!17:27</v>
      </c>
      <c r="AD25" t="str">
        <f t="shared" si="14"/>
        <v>腕得点表!3:13</v>
      </c>
      <c r="AE25" s="69" t="str">
        <f t="shared" si="15"/>
        <v>腕得点表!17:27</v>
      </c>
      <c r="AF25" t="str">
        <f t="shared" si="16"/>
        <v>往得点表!3:13</v>
      </c>
      <c r="AG25" s="69" t="str">
        <f t="shared" si="17"/>
        <v>往得点表!17:27</v>
      </c>
      <c r="AH25" t="str">
        <f t="shared" si="18"/>
        <v>五得点表!3:13</v>
      </c>
      <c r="AI25" s="69" t="str">
        <f t="shared" si="19"/>
        <v>五得点表!17:27</v>
      </c>
      <c r="AJ25" t="b">
        <f t="shared" si="20"/>
        <v>0</v>
      </c>
    </row>
    <row r="26" spans="1:36" ht="18" customHeight="1">
      <c r="A26" s="24">
        <v>15</v>
      </c>
      <c r="B26" s="138"/>
      <c r="C26" s="139"/>
      <c r="D26" s="35"/>
      <c r="E26" s="35"/>
      <c r="F26" s="35"/>
      <c r="G26" s="35"/>
      <c r="H26" s="53"/>
      <c r="I26" s="54" t="str">
        <f t="shared" ca="1" si="5"/>
        <v/>
      </c>
      <c r="J26" s="53"/>
      <c r="K26" s="54" t="str">
        <f t="shared" ca="1" si="6"/>
        <v/>
      </c>
      <c r="L26" s="53"/>
      <c r="M26" s="54" t="str">
        <f t="shared" ca="1" si="7"/>
        <v/>
      </c>
      <c r="N26" s="53"/>
      <c r="O26" s="54" t="str">
        <f t="shared" ca="1" si="8"/>
        <v/>
      </c>
      <c r="P26" s="53"/>
      <c r="Q26" s="54" t="str">
        <f t="shared" ca="1" si="9"/>
        <v/>
      </c>
      <c r="R26" s="26" t="str">
        <f t="shared" si="0"/>
        <v/>
      </c>
      <c r="S26" s="26" t="str">
        <f t="shared" si="1"/>
        <v/>
      </c>
      <c r="T26" s="26" t="str">
        <f>IF(R26="","",IF(R26=5,INDEX(設定!$A$2:$G$8,MATCH(S26,設定!$A$2:$A$8,1),MATCH(U26,設定!$A$2:$G$2,1)),IF(AJ26,INDEX(設定!$A$11:$G$17,MATCH(S26,設定!$A$11:$A$17,1),MATCH(U26,設定!$A$11:$G$11,1)),"-----")))</f>
        <v/>
      </c>
      <c r="U26" s="27" t="str">
        <f t="shared" si="2"/>
        <v/>
      </c>
      <c r="V26" s="25" t="str">
        <f t="shared" si="3"/>
        <v/>
      </c>
      <c r="X26">
        <v>15</v>
      </c>
      <c r="Y26" t="str">
        <f t="shared" si="4"/>
        <v/>
      </c>
      <c r="Z26" t="str">
        <f t="shared" si="10"/>
        <v>立得点表!3:13</v>
      </c>
      <c r="AA26" s="69" t="str">
        <f t="shared" si="11"/>
        <v>立得点表!17:27</v>
      </c>
      <c r="AB26" t="str">
        <f t="shared" si="12"/>
        <v>上得点表!3:13</v>
      </c>
      <c r="AC26" s="69" t="str">
        <f t="shared" si="13"/>
        <v>上得点表!17:27</v>
      </c>
      <c r="AD26" t="str">
        <f t="shared" si="14"/>
        <v>腕得点表!3:13</v>
      </c>
      <c r="AE26" s="69" t="str">
        <f t="shared" si="15"/>
        <v>腕得点表!17:27</v>
      </c>
      <c r="AF26" t="str">
        <f t="shared" si="16"/>
        <v>往得点表!3:13</v>
      </c>
      <c r="AG26" s="69" t="str">
        <f t="shared" si="17"/>
        <v>往得点表!17:27</v>
      </c>
      <c r="AH26" t="str">
        <f t="shared" si="18"/>
        <v>五得点表!3:13</v>
      </c>
      <c r="AI26" s="69" t="str">
        <f t="shared" si="19"/>
        <v>五得点表!17:27</v>
      </c>
      <c r="AJ26" t="b">
        <f t="shared" si="20"/>
        <v>0</v>
      </c>
    </row>
    <row r="27" spans="1:36" ht="18" customHeight="1">
      <c r="A27" s="14">
        <v>16</v>
      </c>
      <c r="B27" s="140"/>
      <c r="C27" s="141"/>
      <c r="D27" s="33"/>
      <c r="E27" s="33"/>
      <c r="F27" s="33"/>
      <c r="G27" s="33"/>
      <c r="H27" s="49"/>
      <c r="I27" s="50" t="str">
        <f t="shared" ca="1" si="5"/>
        <v/>
      </c>
      <c r="J27" s="49"/>
      <c r="K27" s="50" t="str">
        <f t="shared" ca="1" si="6"/>
        <v/>
      </c>
      <c r="L27" s="49"/>
      <c r="M27" s="50" t="str">
        <f t="shared" ca="1" si="7"/>
        <v/>
      </c>
      <c r="N27" s="49"/>
      <c r="O27" s="50" t="str">
        <f t="shared" ca="1" si="8"/>
        <v/>
      </c>
      <c r="P27" s="49"/>
      <c r="Q27" s="50" t="str">
        <f t="shared" ca="1" si="9"/>
        <v/>
      </c>
      <c r="R27" s="17" t="str">
        <f t="shared" si="0"/>
        <v/>
      </c>
      <c r="S27" s="17" t="str">
        <f t="shared" si="1"/>
        <v/>
      </c>
      <c r="T27" s="17" t="str">
        <f>IF(R27="","",IF(R27=5,INDEX(設定!$A$2:$G$8,MATCH(S27,設定!$A$2:$A$8,1),MATCH(U27,設定!$A$2:$G$2,1)),IF(AJ27,INDEX(設定!$A$11:$G$17,MATCH(S27,設定!$A$11:$A$17,1),MATCH(U27,設定!$A$11:$G$11,1)),"-----")))</f>
        <v/>
      </c>
      <c r="U27" s="18" t="str">
        <f t="shared" si="2"/>
        <v/>
      </c>
      <c r="V27" s="19" t="str">
        <f t="shared" si="3"/>
        <v/>
      </c>
      <c r="X27">
        <v>16</v>
      </c>
      <c r="Y27" t="str">
        <f t="shared" si="4"/>
        <v/>
      </c>
      <c r="Z27" t="str">
        <f t="shared" si="10"/>
        <v>立得点表!3:13</v>
      </c>
      <c r="AA27" s="69" t="str">
        <f t="shared" si="11"/>
        <v>立得点表!17:27</v>
      </c>
      <c r="AB27" t="str">
        <f t="shared" si="12"/>
        <v>上得点表!3:13</v>
      </c>
      <c r="AC27" s="69" t="str">
        <f t="shared" si="13"/>
        <v>上得点表!17:27</v>
      </c>
      <c r="AD27" t="str">
        <f t="shared" si="14"/>
        <v>腕得点表!3:13</v>
      </c>
      <c r="AE27" s="69" t="str">
        <f t="shared" si="15"/>
        <v>腕得点表!17:27</v>
      </c>
      <c r="AF27" t="str">
        <f t="shared" si="16"/>
        <v>往得点表!3:13</v>
      </c>
      <c r="AG27" s="69" t="str">
        <f t="shared" si="17"/>
        <v>往得点表!17:27</v>
      </c>
      <c r="AH27" t="str">
        <f t="shared" si="18"/>
        <v>五得点表!3:13</v>
      </c>
      <c r="AI27" s="69" t="str">
        <f t="shared" si="19"/>
        <v>五得点表!17:27</v>
      </c>
      <c r="AJ27" t="b">
        <f t="shared" si="20"/>
        <v>0</v>
      </c>
    </row>
    <row r="28" spans="1:36" ht="18" customHeight="1">
      <c r="A28" s="20">
        <v>17</v>
      </c>
      <c r="B28" s="142"/>
      <c r="C28" s="143"/>
      <c r="D28" s="34"/>
      <c r="E28" s="34"/>
      <c r="F28" s="34"/>
      <c r="G28" s="34"/>
      <c r="H28" s="51"/>
      <c r="I28" s="52" t="str">
        <f t="shared" ca="1" si="5"/>
        <v/>
      </c>
      <c r="J28" s="51"/>
      <c r="K28" s="52" t="str">
        <f t="shared" ca="1" si="6"/>
        <v/>
      </c>
      <c r="L28" s="51"/>
      <c r="M28" s="52" t="str">
        <f t="shared" ca="1" si="7"/>
        <v/>
      </c>
      <c r="N28" s="51"/>
      <c r="O28" s="52" t="str">
        <f t="shared" ca="1" si="8"/>
        <v/>
      </c>
      <c r="P28" s="51"/>
      <c r="Q28" s="52" t="str">
        <f t="shared" ca="1" si="9"/>
        <v/>
      </c>
      <c r="R28" s="22" t="str">
        <f t="shared" si="0"/>
        <v/>
      </c>
      <c r="S28" s="22" t="str">
        <f t="shared" si="1"/>
        <v/>
      </c>
      <c r="T28" s="22" t="str">
        <f>IF(R28="","",IF(R28=5,INDEX(設定!$A$2:$G$8,MATCH(S28,設定!$A$2:$A$8,1),MATCH(U28,設定!$A$2:$G$2,1)),IF(AJ28,INDEX(設定!$A$11:$G$17,MATCH(S28,設定!$A$11:$A$17,1),MATCH(U28,設定!$A$11:$G$11,1)),"-----")))</f>
        <v/>
      </c>
      <c r="U28" s="23" t="str">
        <f t="shared" si="2"/>
        <v/>
      </c>
      <c r="V28" s="21" t="str">
        <f t="shared" si="3"/>
        <v/>
      </c>
      <c r="X28">
        <v>17</v>
      </c>
      <c r="Y28" t="str">
        <f t="shared" si="4"/>
        <v/>
      </c>
      <c r="Z28" t="str">
        <f t="shared" si="10"/>
        <v>立得点表!3:13</v>
      </c>
      <c r="AA28" s="69" t="str">
        <f t="shared" si="11"/>
        <v>立得点表!17:27</v>
      </c>
      <c r="AB28" t="str">
        <f t="shared" si="12"/>
        <v>上得点表!3:13</v>
      </c>
      <c r="AC28" s="69" t="str">
        <f t="shared" si="13"/>
        <v>上得点表!17:27</v>
      </c>
      <c r="AD28" t="str">
        <f t="shared" si="14"/>
        <v>腕得点表!3:13</v>
      </c>
      <c r="AE28" s="69" t="str">
        <f t="shared" si="15"/>
        <v>腕得点表!17:27</v>
      </c>
      <c r="AF28" t="str">
        <f t="shared" si="16"/>
        <v>往得点表!3:13</v>
      </c>
      <c r="AG28" s="69" t="str">
        <f t="shared" si="17"/>
        <v>往得点表!17:27</v>
      </c>
      <c r="AH28" t="str">
        <f t="shared" si="18"/>
        <v>五得点表!3:13</v>
      </c>
      <c r="AI28" s="69" t="str">
        <f t="shared" si="19"/>
        <v>五得点表!17:27</v>
      </c>
      <c r="AJ28" t="b">
        <f t="shared" si="20"/>
        <v>0</v>
      </c>
    </row>
    <row r="29" spans="1:36" ht="18" customHeight="1">
      <c r="A29" s="20">
        <v>18</v>
      </c>
      <c r="B29" s="142"/>
      <c r="C29" s="143"/>
      <c r="D29" s="34"/>
      <c r="E29" s="34"/>
      <c r="F29" s="34"/>
      <c r="G29" s="34"/>
      <c r="H29" s="51"/>
      <c r="I29" s="52" t="str">
        <f t="shared" ca="1" si="5"/>
        <v/>
      </c>
      <c r="J29" s="51"/>
      <c r="K29" s="52" t="str">
        <f t="shared" ca="1" si="6"/>
        <v/>
      </c>
      <c r="L29" s="51"/>
      <c r="M29" s="52" t="str">
        <f t="shared" ca="1" si="7"/>
        <v/>
      </c>
      <c r="N29" s="51"/>
      <c r="O29" s="52" t="str">
        <f t="shared" ca="1" si="8"/>
        <v/>
      </c>
      <c r="P29" s="51"/>
      <c r="Q29" s="52" t="str">
        <f t="shared" ca="1" si="9"/>
        <v/>
      </c>
      <c r="R29" s="22" t="str">
        <f t="shared" si="0"/>
        <v/>
      </c>
      <c r="S29" s="22" t="str">
        <f t="shared" si="1"/>
        <v/>
      </c>
      <c r="T29" s="22" t="str">
        <f>IF(R29="","",IF(R29=5,INDEX(設定!$A$2:$G$8,MATCH(S29,設定!$A$2:$A$8,1),MATCH(U29,設定!$A$2:$G$2,1)),IF(AJ29,INDEX(設定!$A$11:$G$17,MATCH(S29,設定!$A$11:$A$17,1),MATCH(U29,設定!$A$11:$G$11,1)),"-----")))</f>
        <v/>
      </c>
      <c r="U29" s="23" t="str">
        <f t="shared" si="2"/>
        <v/>
      </c>
      <c r="V29" s="21" t="str">
        <f t="shared" si="3"/>
        <v/>
      </c>
      <c r="X29">
        <v>18</v>
      </c>
      <c r="Y29" t="str">
        <f t="shared" si="4"/>
        <v/>
      </c>
      <c r="Z29" t="str">
        <f t="shared" si="10"/>
        <v>立得点表!3:13</v>
      </c>
      <c r="AA29" s="69" t="str">
        <f t="shared" si="11"/>
        <v>立得点表!17:27</v>
      </c>
      <c r="AB29" t="str">
        <f t="shared" si="12"/>
        <v>上得点表!3:13</v>
      </c>
      <c r="AC29" s="69" t="str">
        <f t="shared" si="13"/>
        <v>上得点表!17:27</v>
      </c>
      <c r="AD29" t="str">
        <f t="shared" si="14"/>
        <v>腕得点表!3:13</v>
      </c>
      <c r="AE29" s="69" t="str">
        <f t="shared" si="15"/>
        <v>腕得点表!17:27</v>
      </c>
      <c r="AF29" t="str">
        <f t="shared" si="16"/>
        <v>往得点表!3:13</v>
      </c>
      <c r="AG29" s="69" t="str">
        <f t="shared" si="17"/>
        <v>往得点表!17:27</v>
      </c>
      <c r="AH29" t="str">
        <f t="shared" si="18"/>
        <v>五得点表!3:13</v>
      </c>
      <c r="AI29" s="69" t="str">
        <f t="shared" si="19"/>
        <v>五得点表!17:27</v>
      </c>
      <c r="AJ29" t="b">
        <f t="shared" si="20"/>
        <v>0</v>
      </c>
    </row>
    <row r="30" spans="1:36" ht="18" customHeight="1">
      <c r="A30" s="20">
        <v>19</v>
      </c>
      <c r="B30" s="142"/>
      <c r="C30" s="143"/>
      <c r="D30" s="34"/>
      <c r="E30" s="34"/>
      <c r="F30" s="34"/>
      <c r="G30" s="34"/>
      <c r="H30" s="51"/>
      <c r="I30" s="52" t="str">
        <f t="shared" ca="1" si="5"/>
        <v/>
      </c>
      <c r="J30" s="51"/>
      <c r="K30" s="52" t="str">
        <f t="shared" ca="1" si="6"/>
        <v/>
      </c>
      <c r="L30" s="51"/>
      <c r="M30" s="52" t="str">
        <f t="shared" ca="1" si="7"/>
        <v/>
      </c>
      <c r="N30" s="51"/>
      <c r="O30" s="52" t="str">
        <f t="shared" ca="1" si="8"/>
        <v/>
      </c>
      <c r="P30" s="51"/>
      <c r="Q30" s="52" t="str">
        <f t="shared" ca="1" si="9"/>
        <v/>
      </c>
      <c r="R30" s="22" t="str">
        <f t="shared" si="0"/>
        <v/>
      </c>
      <c r="S30" s="22" t="str">
        <f t="shared" si="1"/>
        <v/>
      </c>
      <c r="T30" s="22" t="str">
        <f>IF(R30="","",IF(R30=5,INDEX(設定!$A$2:$G$8,MATCH(S30,設定!$A$2:$A$8,1),MATCH(U30,設定!$A$2:$G$2,1)),IF(AJ30,INDEX(設定!$A$11:$G$17,MATCH(S30,設定!$A$11:$A$17,1),MATCH(U30,設定!$A$11:$G$11,1)),"-----")))</f>
        <v/>
      </c>
      <c r="U30" s="23" t="str">
        <f t="shared" si="2"/>
        <v/>
      </c>
      <c r="V30" s="21" t="str">
        <f t="shared" si="3"/>
        <v/>
      </c>
      <c r="X30">
        <v>19</v>
      </c>
      <c r="Y30" t="str">
        <f t="shared" si="4"/>
        <v/>
      </c>
      <c r="Z30" t="str">
        <f t="shared" si="10"/>
        <v>立得点表!3:13</v>
      </c>
      <c r="AA30" s="69" t="str">
        <f t="shared" si="11"/>
        <v>立得点表!17:27</v>
      </c>
      <c r="AB30" t="str">
        <f t="shared" si="12"/>
        <v>上得点表!3:13</v>
      </c>
      <c r="AC30" s="69" t="str">
        <f t="shared" si="13"/>
        <v>上得点表!17:27</v>
      </c>
      <c r="AD30" t="str">
        <f t="shared" si="14"/>
        <v>腕得点表!3:13</v>
      </c>
      <c r="AE30" s="69" t="str">
        <f t="shared" si="15"/>
        <v>腕得点表!17:27</v>
      </c>
      <c r="AF30" t="str">
        <f t="shared" si="16"/>
        <v>往得点表!3:13</v>
      </c>
      <c r="AG30" s="69" t="str">
        <f t="shared" si="17"/>
        <v>往得点表!17:27</v>
      </c>
      <c r="AH30" t="str">
        <f t="shared" si="18"/>
        <v>五得点表!3:13</v>
      </c>
      <c r="AI30" s="69" t="str">
        <f t="shared" si="19"/>
        <v>五得点表!17:27</v>
      </c>
      <c r="AJ30" t="b">
        <f t="shared" si="20"/>
        <v>0</v>
      </c>
    </row>
    <row r="31" spans="1:36" ht="18" customHeight="1" thickBot="1">
      <c r="A31" s="28">
        <v>20</v>
      </c>
      <c r="B31" s="144"/>
      <c r="C31" s="145"/>
      <c r="D31" s="36"/>
      <c r="E31" s="36"/>
      <c r="F31" s="36"/>
      <c r="G31" s="36"/>
      <c r="H31" s="55"/>
      <c r="I31" s="56" t="str">
        <f t="shared" ca="1" si="5"/>
        <v/>
      </c>
      <c r="J31" s="55"/>
      <c r="K31" s="56" t="str">
        <f t="shared" ca="1" si="6"/>
        <v/>
      </c>
      <c r="L31" s="55"/>
      <c r="M31" s="56" t="str">
        <f t="shared" ca="1" si="7"/>
        <v/>
      </c>
      <c r="N31" s="55"/>
      <c r="O31" s="56" t="str">
        <f t="shared" ca="1" si="8"/>
        <v/>
      </c>
      <c r="P31" s="55"/>
      <c r="Q31" s="56" t="str">
        <f t="shared" ca="1" si="9"/>
        <v/>
      </c>
      <c r="R31" s="30" t="str">
        <f t="shared" si="0"/>
        <v/>
      </c>
      <c r="S31" s="30" t="str">
        <f t="shared" si="1"/>
        <v/>
      </c>
      <c r="T31" s="30" t="str">
        <f>IF(R31="","",IF(R31=5,INDEX(設定!$A$2:$G$8,MATCH(S31,設定!$A$2:$A$8,1),MATCH(U31,設定!$A$2:$G$2,1)),IF(AJ31,INDEX(設定!$A$11:$G$17,MATCH(S31,設定!$A$11:$A$17,1),MATCH(U31,設定!$A$11:$G$11,1)),"-----")))</f>
        <v/>
      </c>
      <c r="U31" s="31" t="str">
        <f t="shared" si="2"/>
        <v/>
      </c>
      <c r="V31" s="29" t="str">
        <f t="shared" si="3"/>
        <v/>
      </c>
      <c r="X31">
        <v>20</v>
      </c>
      <c r="Y31" t="str">
        <f t="shared" si="4"/>
        <v/>
      </c>
      <c r="Z31" t="str">
        <f t="shared" si="10"/>
        <v>立得点表!3:13</v>
      </c>
      <c r="AA31" s="69" t="str">
        <f t="shared" si="11"/>
        <v>立得点表!17:27</v>
      </c>
      <c r="AB31" t="str">
        <f t="shared" si="12"/>
        <v>上得点表!3:13</v>
      </c>
      <c r="AC31" s="69" t="str">
        <f t="shared" si="13"/>
        <v>上得点表!17:27</v>
      </c>
      <c r="AD31" t="str">
        <f t="shared" si="14"/>
        <v>腕得点表!3:13</v>
      </c>
      <c r="AE31" s="69" t="str">
        <f t="shared" si="15"/>
        <v>腕得点表!17:27</v>
      </c>
      <c r="AF31" t="str">
        <f t="shared" si="16"/>
        <v>往得点表!3:13</v>
      </c>
      <c r="AG31" s="69" t="str">
        <f t="shared" si="17"/>
        <v>往得点表!17:27</v>
      </c>
      <c r="AH31" t="str">
        <f t="shared" si="18"/>
        <v>五得点表!3:13</v>
      </c>
      <c r="AI31" s="69" t="str">
        <f t="shared" si="19"/>
        <v>五得点表!17:27</v>
      </c>
      <c r="AJ31" t="b">
        <f t="shared" si="20"/>
        <v>0</v>
      </c>
    </row>
    <row r="32" spans="1:36" ht="18" customHeight="1">
      <c r="A32" s="15">
        <v>21</v>
      </c>
      <c r="B32" s="146"/>
      <c r="C32" s="147"/>
      <c r="D32" s="37"/>
      <c r="E32" s="37"/>
      <c r="F32" s="37"/>
      <c r="G32" s="37"/>
      <c r="H32" s="57"/>
      <c r="I32" s="50" t="str">
        <f t="shared" ca="1" si="5"/>
        <v/>
      </c>
      <c r="J32" s="57"/>
      <c r="K32" s="50" t="str">
        <f t="shared" ca="1" si="6"/>
        <v/>
      </c>
      <c r="L32" s="57"/>
      <c r="M32" s="50" t="str">
        <f t="shared" ca="1" si="7"/>
        <v/>
      </c>
      <c r="N32" s="57"/>
      <c r="O32" s="50" t="str">
        <f t="shared" ca="1" si="8"/>
        <v/>
      </c>
      <c r="P32" s="57"/>
      <c r="Q32" s="50" t="str">
        <f t="shared" ca="1" si="9"/>
        <v/>
      </c>
      <c r="R32" s="17" t="str">
        <f t="shared" si="0"/>
        <v/>
      </c>
      <c r="S32" s="17" t="str">
        <f t="shared" si="1"/>
        <v/>
      </c>
      <c r="T32" s="17" t="str">
        <f>IF(R32="","",IF(R32=5,INDEX(設定!$A$2:$G$8,MATCH(S32,設定!$A$2:$A$8,1),MATCH(U32,設定!$A$2:$G$2,1)),IF(AJ32,INDEX(設定!$A$11:$G$17,MATCH(S32,設定!$A$11:$A$17,1),MATCH(U32,設定!$A$11:$G$11,1)),"-----")))</f>
        <v/>
      </c>
      <c r="U32" s="18" t="str">
        <f t="shared" si="2"/>
        <v/>
      </c>
      <c r="V32" s="19" t="str">
        <f t="shared" si="3"/>
        <v/>
      </c>
      <c r="X32">
        <v>21</v>
      </c>
      <c r="Y32" t="str">
        <f t="shared" si="4"/>
        <v/>
      </c>
      <c r="Z32" t="str">
        <f t="shared" si="10"/>
        <v>立得点表!3:13</v>
      </c>
      <c r="AA32" s="69" t="str">
        <f t="shared" si="11"/>
        <v>立得点表!17:27</v>
      </c>
      <c r="AB32" t="str">
        <f t="shared" si="12"/>
        <v>上得点表!3:13</v>
      </c>
      <c r="AC32" s="69" t="str">
        <f t="shared" si="13"/>
        <v>上得点表!17:27</v>
      </c>
      <c r="AD32" t="str">
        <f t="shared" si="14"/>
        <v>腕得点表!3:13</v>
      </c>
      <c r="AE32" s="69" t="str">
        <f t="shared" si="15"/>
        <v>腕得点表!17:27</v>
      </c>
      <c r="AF32" t="str">
        <f t="shared" si="16"/>
        <v>往得点表!3:13</v>
      </c>
      <c r="AG32" s="69" t="str">
        <f t="shared" si="17"/>
        <v>往得点表!17:27</v>
      </c>
      <c r="AH32" t="str">
        <f t="shared" si="18"/>
        <v>五得点表!3:13</v>
      </c>
      <c r="AI32" s="69" t="str">
        <f t="shared" si="19"/>
        <v>五得点表!17:27</v>
      </c>
      <c r="AJ32" t="b">
        <f t="shared" si="20"/>
        <v>0</v>
      </c>
    </row>
    <row r="33" spans="1:36" ht="18" customHeight="1">
      <c r="A33" s="20">
        <v>22</v>
      </c>
      <c r="B33" s="142"/>
      <c r="C33" s="143"/>
      <c r="D33" s="34"/>
      <c r="E33" s="34"/>
      <c r="F33" s="34"/>
      <c r="G33" s="34"/>
      <c r="H33" s="51"/>
      <c r="I33" s="52" t="str">
        <f t="shared" ca="1" si="5"/>
        <v/>
      </c>
      <c r="J33" s="51"/>
      <c r="K33" s="52" t="str">
        <f t="shared" ca="1" si="6"/>
        <v/>
      </c>
      <c r="L33" s="51"/>
      <c r="M33" s="52" t="str">
        <f t="shared" ca="1" si="7"/>
        <v/>
      </c>
      <c r="N33" s="51"/>
      <c r="O33" s="52" t="str">
        <f t="shared" ca="1" si="8"/>
        <v/>
      </c>
      <c r="P33" s="51"/>
      <c r="Q33" s="52" t="str">
        <f t="shared" ca="1" si="9"/>
        <v/>
      </c>
      <c r="R33" s="22" t="str">
        <f t="shared" si="0"/>
        <v/>
      </c>
      <c r="S33" s="22" t="str">
        <f t="shared" si="1"/>
        <v/>
      </c>
      <c r="T33" s="22" t="str">
        <f>IF(R33="","",IF(R33=5,INDEX(設定!$A$2:$G$8,MATCH(S33,設定!$A$2:$A$8,1),MATCH(U33,設定!$A$2:$G$2,1)),IF(AJ33,INDEX(設定!$A$11:$G$17,MATCH(S33,設定!$A$11:$A$17,1),MATCH(U33,設定!$A$11:$G$11,1)),"-----")))</f>
        <v/>
      </c>
      <c r="U33" s="23" t="str">
        <f t="shared" si="2"/>
        <v/>
      </c>
      <c r="V33" s="21" t="str">
        <f t="shared" si="3"/>
        <v/>
      </c>
      <c r="X33">
        <v>22</v>
      </c>
      <c r="Y33" t="str">
        <f t="shared" si="4"/>
        <v/>
      </c>
      <c r="Z33" t="str">
        <f t="shared" si="10"/>
        <v>立得点表!3:13</v>
      </c>
      <c r="AA33" s="69" t="str">
        <f t="shared" si="11"/>
        <v>立得点表!17:27</v>
      </c>
      <c r="AB33" t="str">
        <f t="shared" si="12"/>
        <v>上得点表!3:13</v>
      </c>
      <c r="AC33" s="69" t="str">
        <f t="shared" si="13"/>
        <v>上得点表!17:27</v>
      </c>
      <c r="AD33" t="str">
        <f t="shared" si="14"/>
        <v>腕得点表!3:13</v>
      </c>
      <c r="AE33" s="69" t="str">
        <f t="shared" si="15"/>
        <v>腕得点表!17:27</v>
      </c>
      <c r="AF33" t="str">
        <f t="shared" si="16"/>
        <v>往得点表!3:13</v>
      </c>
      <c r="AG33" s="69" t="str">
        <f t="shared" si="17"/>
        <v>往得点表!17:27</v>
      </c>
      <c r="AH33" t="str">
        <f t="shared" si="18"/>
        <v>五得点表!3:13</v>
      </c>
      <c r="AI33" s="69" t="str">
        <f t="shared" si="19"/>
        <v>五得点表!17:27</v>
      </c>
      <c r="AJ33" t="b">
        <f t="shared" si="20"/>
        <v>0</v>
      </c>
    </row>
    <row r="34" spans="1:36" ht="18" customHeight="1">
      <c r="A34" s="20">
        <v>23</v>
      </c>
      <c r="B34" s="142"/>
      <c r="C34" s="143"/>
      <c r="D34" s="34"/>
      <c r="E34" s="34"/>
      <c r="F34" s="34"/>
      <c r="G34" s="34"/>
      <c r="H34" s="51"/>
      <c r="I34" s="52" t="str">
        <f t="shared" ca="1" si="5"/>
        <v/>
      </c>
      <c r="J34" s="51"/>
      <c r="K34" s="52" t="str">
        <f t="shared" ca="1" si="6"/>
        <v/>
      </c>
      <c r="L34" s="51"/>
      <c r="M34" s="52" t="str">
        <f t="shared" ca="1" si="7"/>
        <v/>
      </c>
      <c r="N34" s="51"/>
      <c r="O34" s="52" t="str">
        <f t="shared" ca="1" si="8"/>
        <v/>
      </c>
      <c r="P34" s="51"/>
      <c r="Q34" s="52" t="str">
        <f t="shared" ca="1" si="9"/>
        <v/>
      </c>
      <c r="R34" s="22" t="str">
        <f t="shared" si="0"/>
        <v/>
      </c>
      <c r="S34" s="22" t="str">
        <f t="shared" si="1"/>
        <v/>
      </c>
      <c r="T34" s="22" t="str">
        <f>IF(R34="","",IF(R34=5,INDEX(設定!$A$2:$G$8,MATCH(S34,設定!$A$2:$A$8,1),MATCH(U34,設定!$A$2:$G$2,1)),IF(AJ34,INDEX(設定!$A$11:$G$17,MATCH(S34,設定!$A$11:$A$17,1),MATCH(U34,設定!$A$11:$G$11,1)),"-----")))</f>
        <v/>
      </c>
      <c r="U34" s="23" t="str">
        <f t="shared" si="2"/>
        <v/>
      </c>
      <c r="V34" s="21" t="str">
        <f t="shared" si="3"/>
        <v/>
      </c>
      <c r="X34">
        <v>23</v>
      </c>
      <c r="Y34" t="str">
        <f t="shared" si="4"/>
        <v/>
      </c>
      <c r="Z34" t="str">
        <f t="shared" si="10"/>
        <v>立得点表!3:13</v>
      </c>
      <c r="AA34" s="69" t="str">
        <f t="shared" si="11"/>
        <v>立得点表!17:27</v>
      </c>
      <c r="AB34" t="str">
        <f t="shared" si="12"/>
        <v>上得点表!3:13</v>
      </c>
      <c r="AC34" s="69" t="str">
        <f t="shared" si="13"/>
        <v>上得点表!17:27</v>
      </c>
      <c r="AD34" t="str">
        <f t="shared" si="14"/>
        <v>腕得点表!3:13</v>
      </c>
      <c r="AE34" s="69" t="str">
        <f t="shared" si="15"/>
        <v>腕得点表!17:27</v>
      </c>
      <c r="AF34" t="str">
        <f t="shared" si="16"/>
        <v>往得点表!3:13</v>
      </c>
      <c r="AG34" s="69" t="str">
        <f t="shared" si="17"/>
        <v>往得点表!17:27</v>
      </c>
      <c r="AH34" t="str">
        <f t="shared" si="18"/>
        <v>五得点表!3:13</v>
      </c>
      <c r="AI34" s="69" t="str">
        <f t="shared" si="19"/>
        <v>五得点表!17:27</v>
      </c>
      <c r="AJ34" t="b">
        <f t="shared" si="20"/>
        <v>0</v>
      </c>
    </row>
    <row r="35" spans="1:36" ht="18" customHeight="1">
      <c r="A35" s="20">
        <v>24</v>
      </c>
      <c r="B35" s="142"/>
      <c r="C35" s="143"/>
      <c r="D35" s="34"/>
      <c r="E35" s="34"/>
      <c r="F35" s="34"/>
      <c r="G35" s="34"/>
      <c r="H35" s="51"/>
      <c r="I35" s="52" t="str">
        <f t="shared" ca="1" si="5"/>
        <v/>
      </c>
      <c r="J35" s="51"/>
      <c r="K35" s="52" t="str">
        <f t="shared" ca="1" si="6"/>
        <v/>
      </c>
      <c r="L35" s="51"/>
      <c r="M35" s="52" t="str">
        <f t="shared" ca="1" si="7"/>
        <v/>
      </c>
      <c r="N35" s="51"/>
      <c r="O35" s="52" t="str">
        <f t="shared" ca="1" si="8"/>
        <v/>
      </c>
      <c r="P35" s="51"/>
      <c r="Q35" s="52" t="str">
        <f t="shared" ca="1" si="9"/>
        <v/>
      </c>
      <c r="R35" s="22" t="str">
        <f t="shared" si="0"/>
        <v/>
      </c>
      <c r="S35" s="22" t="str">
        <f t="shared" si="1"/>
        <v/>
      </c>
      <c r="T35" s="22" t="str">
        <f>IF(R35="","",IF(R35=5,INDEX(設定!$A$2:$G$8,MATCH(S35,設定!$A$2:$A$8,1),MATCH(U35,設定!$A$2:$G$2,1)),IF(AJ35,INDEX(設定!$A$11:$G$17,MATCH(S35,設定!$A$11:$A$17,1),MATCH(U35,設定!$A$11:$G$11,1)),"-----")))</f>
        <v/>
      </c>
      <c r="U35" s="23" t="str">
        <f t="shared" si="2"/>
        <v/>
      </c>
      <c r="V35" s="21" t="str">
        <f t="shared" si="3"/>
        <v/>
      </c>
      <c r="X35">
        <v>24</v>
      </c>
      <c r="Y35" t="str">
        <f t="shared" si="4"/>
        <v/>
      </c>
      <c r="Z35" t="str">
        <f t="shared" si="10"/>
        <v>立得点表!3:13</v>
      </c>
      <c r="AA35" s="69" t="str">
        <f t="shared" si="11"/>
        <v>立得点表!17:27</v>
      </c>
      <c r="AB35" t="str">
        <f t="shared" si="12"/>
        <v>上得点表!3:13</v>
      </c>
      <c r="AC35" s="69" t="str">
        <f t="shared" si="13"/>
        <v>上得点表!17:27</v>
      </c>
      <c r="AD35" t="str">
        <f t="shared" si="14"/>
        <v>腕得点表!3:13</v>
      </c>
      <c r="AE35" s="69" t="str">
        <f t="shared" si="15"/>
        <v>腕得点表!17:27</v>
      </c>
      <c r="AF35" t="str">
        <f t="shared" si="16"/>
        <v>往得点表!3:13</v>
      </c>
      <c r="AG35" s="69" t="str">
        <f t="shared" si="17"/>
        <v>往得点表!17:27</v>
      </c>
      <c r="AH35" t="str">
        <f t="shared" si="18"/>
        <v>五得点表!3:13</v>
      </c>
      <c r="AI35" s="69" t="str">
        <f t="shared" si="19"/>
        <v>五得点表!17:27</v>
      </c>
      <c r="AJ35" t="b">
        <f t="shared" si="20"/>
        <v>0</v>
      </c>
    </row>
    <row r="36" spans="1:36" ht="18" customHeight="1">
      <c r="A36" s="24">
        <v>25</v>
      </c>
      <c r="B36" s="138"/>
      <c r="C36" s="139"/>
      <c r="D36" s="35"/>
      <c r="E36" s="35"/>
      <c r="F36" s="35"/>
      <c r="G36" s="35"/>
      <c r="H36" s="53"/>
      <c r="I36" s="54" t="str">
        <f t="shared" ca="1" si="5"/>
        <v/>
      </c>
      <c r="J36" s="53"/>
      <c r="K36" s="54" t="str">
        <f t="shared" ca="1" si="6"/>
        <v/>
      </c>
      <c r="L36" s="53"/>
      <c r="M36" s="54" t="str">
        <f t="shared" ca="1" si="7"/>
        <v/>
      </c>
      <c r="N36" s="53"/>
      <c r="O36" s="54" t="str">
        <f t="shared" ca="1" si="8"/>
        <v/>
      </c>
      <c r="P36" s="53"/>
      <c r="Q36" s="54" t="str">
        <f t="shared" ca="1" si="9"/>
        <v/>
      </c>
      <c r="R36" s="26" t="str">
        <f t="shared" si="0"/>
        <v/>
      </c>
      <c r="S36" s="26" t="str">
        <f t="shared" si="1"/>
        <v/>
      </c>
      <c r="T36" s="26" t="str">
        <f>IF(R36="","",IF(R36=5,INDEX(設定!$A$2:$G$8,MATCH(S36,設定!$A$2:$A$8,1),MATCH(U36,設定!$A$2:$G$2,1)),IF(AJ36,INDEX(設定!$A$11:$G$17,MATCH(S36,設定!$A$11:$A$17,1),MATCH(U36,設定!$A$11:$G$11,1)),"-----")))</f>
        <v/>
      </c>
      <c r="U36" s="27" t="str">
        <f t="shared" si="2"/>
        <v/>
      </c>
      <c r="V36" s="25" t="str">
        <f t="shared" si="3"/>
        <v/>
      </c>
      <c r="X36">
        <v>25</v>
      </c>
      <c r="Y36" t="str">
        <f t="shared" si="4"/>
        <v/>
      </c>
      <c r="Z36" t="str">
        <f t="shared" si="10"/>
        <v>立得点表!3:13</v>
      </c>
      <c r="AA36" s="69" t="str">
        <f t="shared" si="11"/>
        <v>立得点表!17:27</v>
      </c>
      <c r="AB36" t="str">
        <f t="shared" si="12"/>
        <v>上得点表!3:13</v>
      </c>
      <c r="AC36" s="69" t="str">
        <f t="shared" si="13"/>
        <v>上得点表!17:27</v>
      </c>
      <c r="AD36" t="str">
        <f t="shared" si="14"/>
        <v>腕得点表!3:13</v>
      </c>
      <c r="AE36" s="69" t="str">
        <f t="shared" si="15"/>
        <v>腕得点表!17:27</v>
      </c>
      <c r="AF36" t="str">
        <f t="shared" si="16"/>
        <v>往得点表!3:13</v>
      </c>
      <c r="AG36" s="69" t="str">
        <f t="shared" si="17"/>
        <v>往得点表!17:27</v>
      </c>
      <c r="AH36" t="str">
        <f t="shared" si="18"/>
        <v>五得点表!3:13</v>
      </c>
      <c r="AI36" s="69" t="str">
        <f t="shared" si="19"/>
        <v>五得点表!17:27</v>
      </c>
      <c r="AJ36" t="b">
        <f t="shared" si="20"/>
        <v>0</v>
      </c>
    </row>
    <row r="37" spans="1:36" ht="18" customHeight="1">
      <c r="A37" s="14">
        <v>26</v>
      </c>
      <c r="B37" s="140"/>
      <c r="C37" s="141"/>
      <c r="D37" s="33"/>
      <c r="E37" s="33"/>
      <c r="F37" s="33"/>
      <c r="G37" s="33"/>
      <c r="H37" s="49"/>
      <c r="I37" s="50" t="str">
        <f t="shared" ca="1" si="5"/>
        <v/>
      </c>
      <c r="J37" s="49"/>
      <c r="K37" s="50" t="str">
        <f t="shared" ca="1" si="6"/>
        <v/>
      </c>
      <c r="L37" s="49"/>
      <c r="M37" s="50" t="str">
        <f t="shared" ca="1" si="7"/>
        <v/>
      </c>
      <c r="N37" s="49"/>
      <c r="O37" s="50" t="str">
        <f t="shared" ca="1" si="8"/>
        <v/>
      </c>
      <c r="P37" s="49"/>
      <c r="Q37" s="50" t="str">
        <f t="shared" ca="1" si="9"/>
        <v/>
      </c>
      <c r="R37" s="17" t="str">
        <f t="shared" si="0"/>
        <v/>
      </c>
      <c r="S37" s="17" t="str">
        <f t="shared" si="1"/>
        <v/>
      </c>
      <c r="T37" s="17" t="str">
        <f>IF(R37="","",IF(R37=5,INDEX(設定!$A$2:$G$8,MATCH(S37,設定!$A$2:$A$8,1),MATCH(U37,設定!$A$2:$G$2,1)),IF(AJ37,INDEX(設定!$A$11:$G$17,MATCH(S37,設定!$A$11:$A$17,1),MATCH(U37,設定!$A$11:$G$11,1)),"-----")))</f>
        <v/>
      </c>
      <c r="U37" s="18" t="str">
        <f t="shared" si="2"/>
        <v/>
      </c>
      <c r="V37" s="19" t="str">
        <f t="shared" si="3"/>
        <v/>
      </c>
      <c r="X37">
        <v>26</v>
      </c>
      <c r="Y37" t="str">
        <f t="shared" si="4"/>
        <v/>
      </c>
      <c r="Z37" t="str">
        <f t="shared" si="10"/>
        <v>立得点表!3:13</v>
      </c>
      <c r="AA37" s="69" t="str">
        <f t="shared" si="11"/>
        <v>立得点表!17:27</v>
      </c>
      <c r="AB37" t="str">
        <f t="shared" si="12"/>
        <v>上得点表!3:13</v>
      </c>
      <c r="AC37" s="69" t="str">
        <f t="shared" si="13"/>
        <v>上得点表!17:27</v>
      </c>
      <c r="AD37" t="str">
        <f t="shared" si="14"/>
        <v>腕得点表!3:13</v>
      </c>
      <c r="AE37" s="69" t="str">
        <f t="shared" si="15"/>
        <v>腕得点表!17:27</v>
      </c>
      <c r="AF37" t="str">
        <f t="shared" si="16"/>
        <v>往得点表!3:13</v>
      </c>
      <c r="AG37" s="69" t="str">
        <f t="shared" si="17"/>
        <v>往得点表!17:27</v>
      </c>
      <c r="AH37" t="str">
        <f t="shared" si="18"/>
        <v>五得点表!3:13</v>
      </c>
      <c r="AI37" s="69" t="str">
        <f t="shared" si="19"/>
        <v>五得点表!17:27</v>
      </c>
      <c r="AJ37" t="b">
        <f t="shared" si="20"/>
        <v>0</v>
      </c>
    </row>
    <row r="38" spans="1:36" ht="18" customHeight="1">
      <c r="A38" s="20">
        <v>27</v>
      </c>
      <c r="B38" s="142"/>
      <c r="C38" s="143"/>
      <c r="D38" s="34"/>
      <c r="E38" s="34"/>
      <c r="F38" s="34"/>
      <c r="G38" s="34"/>
      <c r="H38" s="51"/>
      <c r="I38" s="52" t="str">
        <f t="shared" ca="1" si="5"/>
        <v/>
      </c>
      <c r="J38" s="51"/>
      <c r="K38" s="52" t="str">
        <f t="shared" ca="1" si="6"/>
        <v/>
      </c>
      <c r="L38" s="51"/>
      <c r="M38" s="52" t="str">
        <f t="shared" ca="1" si="7"/>
        <v/>
      </c>
      <c r="N38" s="51"/>
      <c r="O38" s="52" t="str">
        <f t="shared" ca="1" si="8"/>
        <v/>
      </c>
      <c r="P38" s="51"/>
      <c r="Q38" s="52" t="str">
        <f t="shared" ca="1" si="9"/>
        <v/>
      </c>
      <c r="R38" s="22" t="str">
        <f t="shared" si="0"/>
        <v/>
      </c>
      <c r="S38" s="22" t="str">
        <f t="shared" si="1"/>
        <v/>
      </c>
      <c r="T38" s="22" t="str">
        <f>IF(R38="","",IF(R38=5,INDEX(設定!$A$2:$G$8,MATCH(S38,設定!$A$2:$A$8,1),MATCH(U38,設定!$A$2:$G$2,1)),IF(AJ38,INDEX(設定!$A$11:$G$17,MATCH(S38,設定!$A$11:$A$17,1),MATCH(U38,設定!$A$11:$G$11,1)),"-----")))</f>
        <v/>
      </c>
      <c r="U38" s="23" t="str">
        <f t="shared" si="2"/>
        <v/>
      </c>
      <c r="V38" s="21" t="str">
        <f t="shared" si="3"/>
        <v/>
      </c>
      <c r="X38">
        <v>27</v>
      </c>
      <c r="Y38" t="str">
        <f t="shared" si="4"/>
        <v/>
      </c>
      <c r="Z38" t="str">
        <f t="shared" si="10"/>
        <v>立得点表!3:13</v>
      </c>
      <c r="AA38" s="69" t="str">
        <f t="shared" si="11"/>
        <v>立得点表!17:27</v>
      </c>
      <c r="AB38" t="str">
        <f t="shared" si="12"/>
        <v>上得点表!3:13</v>
      </c>
      <c r="AC38" s="69" t="str">
        <f t="shared" si="13"/>
        <v>上得点表!17:27</v>
      </c>
      <c r="AD38" t="str">
        <f t="shared" si="14"/>
        <v>腕得点表!3:13</v>
      </c>
      <c r="AE38" s="69" t="str">
        <f t="shared" si="15"/>
        <v>腕得点表!17:27</v>
      </c>
      <c r="AF38" t="str">
        <f t="shared" si="16"/>
        <v>往得点表!3:13</v>
      </c>
      <c r="AG38" s="69" t="str">
        <f t="shared" si="17"/>
        <v>往得点表!17:27</v>
      </c>
      <c r="AH38" t="str">
        <f t="shared" si="18"/>
        <v>五得点表!3:13</v>
      </c>
      <c r="AI38" s="69" t="str">
        <f t="shared" si="19"/>
        <v>五得点表!17:27</v>
      </c>
      <c r="AJ38" t="b">
        <f t="shared" si="20"/>
        <v>0</v>
      </c>
    </row>
    <row r="39" spans="1:36" ht="18" customHeight="1">
      <c r="A39" s="20">
        <v>28</v>
      </c>
      <c r="B39" s="142"/>
      <c r="C39" s="143"/>
      <c r="D39" s="34"/>
      <c r="E39" s="34"/>
      <c r="F39" s="34"/>
      <c r="G39" s="34"/>
      <c r="H39" s="51"/>
      <c r="I39" s="52" t="str">
        <f t="shared" ca="1" si="5"/>
        <v/>
      </c>
      <c r="J39" s="51"/>
      <c r="K39" s="52" t="str">
        <f t="shared" ca="1" si="6"/>
        <v/>
      </c>
      <c r="L39" s="51"/>
      <c r="M39" s="52" t="str">
        <f t="shared" ca="1" si="7"/>
        <v/>
      </c>
      <c r="N39" s="51"/>
      <c r="O39" s="52" t="str">
        <f t="shared" ca="1" si="8"/>
        <v/>
      </c>
      <c r="P39" s="51"/>
      <c r="Q39" s="52" t="str">
        <f t="shared" ca="1" si="9"/>
        <v/>
      </c>
      <c r="R39" s="22" t="str">
        <f t="shared" si="0"/>
        <v/>
      </c>
      <c r="S39" s="22" t="str">
        <f t="shared" si="1"/>
        <v/>
      </c>
      <c r="T39" s="22" t="str">
        <f>IF(R39="","",IF(R39=5,INDEX(設定!$A$2:$G$8,MATCH(S39,設定!$A$2:$A$8,1),MATCH(U39,設定!$A$2:$G$2,1)),IF(AJ39,INDEX(設定!$A$11:$G$17,MATCH(S39,設定!$A$11:$A$17,1),MATCH(U39,設定!$A$11:$G$11,1)),"-----")))</f>
        <v/>
      </c>
      <c r="U39" s="23" t="str">
        <f t="shared" si="2"/>
        <v/>
      </c>
      <c r="V39" s="21" t="str">
        <f t="shared" si="3"/>
        <v/>
      </c>
      <c r="X39">
        <v>28</v>
      </c>
      <c r="Y39" t="str">
        <f t="shared" si="4"/>
        <v/>
      </c>
      <c r="Z39" t="str">
        <f t="shared" si="10"/>
        <v>立得点表!3:13</v>
      </c>
      <c r="AA39" s="69" t="str">
        <f t="shared" si="11"/>
        <v>立得点表!17:27</v>
      </c>
      <c r="AB39" t="str">
        <f t="shared" si="12"/>
        <v>上得点表!3:13</v>
      </c>
      <c r="AC39" s="69" t="str">
        <f t="shared" si="13"/>
        <v>上得点表!17:27</v>
      </c>
      <c r="AD39" t="str">
        <f t="shared" si="14"/>
        <v>腕得点表!3:13</v>
      </c>
      <c r="AE39" s="69" t="str">
        <f t="shared" si="15"/>
        <v>腕得点表!17:27</v>
      </c>
      <c r="AF39" t="str">
        <f t="shared" si="16"/>
        <v>往得点表!3:13</v>
      </c>
      <c r="AG39" s="69" t="str">
        <f t="shared" si="17"/>
        <v>往得点表!17:27</v>
      </c>
      <c r="AH39" t="str">
        <f t="shared" si="18"/>
        <v>五得点表!3:13</v>
      </c>
      <c r="AI39" s="69" t="str">
        <f t="shared" si="19"/>
        <v>五得点表!17:27</v>
      </c>
      <c r="AJ39" t="b">
        <f t="shared" si="20"/>
        <v>0</v>
      </c>
    </row>
    <row r="40" spans="1:36" ht="18" customHeight="1">
      <c r="A40" s="20">
        <v>29</v>
      </c>
      <c r="B40" s="142"/>
      <c r="C40" s="143"/>
      <c r="D40" s="34"/>
      <c r="E40" s="34"/>
      <c r="F40" s="34"/>
      <c r="G40" s="34"/>
      <c r="H40" s="51"/>
      <c r="I40" s="52" t="str">
        <f t="shared" ca="1" si="5"/>
        <v/>
      </c>
      <c r="J40" s="51"/>
      <c r="K40" s="52" t="str">
        <f t="shared" ca="1" si="6"/>
        <v/>
      </c>
      <c r="L40" s="51"/>
      <c r="M40" s="52" t="str">
        <f t="shared" ca="1" si="7"/>
        <v/>
      </c>
      <c r="N40" s="51"/>
      <c r="O40" s="52" t="str">
        <f t="shared" ca="1" si="8"/>
        <v/>
      </c>
      <c r="P40" s="51"/>
      <c r="Q40" s="52" t="str">
        <f t="shared" ca="1" si="9"/>
        <v/>
      </c>
      <c r="R40" s="22" t="str">
        <f t="shared" si="0"/>
        <v/>
      </c>
      <c r="S40" s="22" t="str">
        <f t="shared" si="1"/>
        <v/>
      </c>
      <c r="T40" s="22" t="str">
        <f>IF(R40="","",IF(R40=5,INDEX(設定!$A$2:$G$8,MATCH(S40,設定!$A$2:$A$8,1),MATCH(U40,設定!$A$2:$G$2,1)),IF(AJ40,INDEX(設定!$A$11:$G$17,MATCH(S40,設定!$A$11:$A$17,1),MATCH(U40,設定!$A$11:$G$11,1)),"-----")))</f>
        <v/>
      </c>
      <c r="U40" s="23" t="str">
        <f t="shared" si="2"/>
        <v/>
      </c>
      <c r="V40" s="21" t="str">
        <f t="shared" si="3"/>
        <v/>
      </c>
      <c r="X40">
        <v>29</v>
      </c>
      <c r="Y40" t="str">
        <f t="shared" si="4"/>
        <v/>
      </c>
      <c r="Z40" t="str">
        <f t="shared" si="10"/>
        <v>立得点表!3:13</v>
      </c>
      <c r="AA40" s="69" t="str">
        <f t="shared" si="11"/>
        <v>立得点表!17:27</v>
      </c>
      <c r="AB40" t="str">
        <f t="shared" si="12"/>
        <v>上得点表!3:13</v>
      </c>
      <c r="AC40" s="69" t="str">
        <f t="shared" si="13"/>
        <v>上得点表!17:27</v>
      </c>
      <c r="AD40" t="str">
        <f t="shared" si="14"/>
        <v>腕得点表!3:13</v>
      </c>
      <c r="AE40" s="69" t="str">
        <f t="shared" si="15"/>
        <v>腕得点表!17:27</v>
      </c>
      <c r="AF40" t="str">
        <f t="shared" si="16"/>
        <v>往得点表!3:13</v>
      </c>
      <c r="AG40" s="69" t="str">
        <f t="shared" si="17"/>
        <v>往得点表!17:27</v>
      </c>
      <c r="AH40" t="str">
        <f t="shared" si="18"/>
        <v>五得点表!3:13</v>
      </c>
      <c r="AI40" s="69" t="str">
        <f t="shared" si="19"/>
        <v>五得点表!17:27</v>
      </c>
      <c r="AJ40" t="b">
        <f t="shared" si="20"/>
        <v>0</v>
      </c>
    </row>
    <row r="41" spans="1:36" ht="18" customHeight="1">
      <c r="A41" s="24">
        <v>30</v>
      </c>
      <c r="B41" s="138"/>
      <c r="C41" s="139"/>
      <c r="D41" s="35"/>
      <c r="E41" s="35"/>
      <c r="F41" s="35"/>
      <c r="G41" s="35"/>
      <c r="H41" s="53"/>
      <c r="I41" s="54" t="str">
        <f t="shared" ca="1" si="5"/>
        <v/>
      </c>
      <c r="J41" s="53"/>
      <c r="K41" s="54" t="str">
        <f t="shared" ca="1" si="6"/>
        <v/>
      </c>
      <c r="L41" s="53"/>
      <c r="M41" s="54" t="str">
        <f t="shared" ca="1" si="7"/>
        <v/>
      </c>
      <c r="N41" s="53"/>
      <c r="O41" s="54" t="str">
        <f t="shared" ca="1" si="8"/>
        <v/>
      </c>
      <c r="P41" s="53"/>
      <c r="Q41" s="54" t="str">
        <f t="shared" ca="1" si="9"/>
        <v/>
      </c>
      <c r="R41" s="26" t="str">
        <f t="shared" si="0"/>
        <v/>
      </c>
      <c r="S41" s="26" t="str">
        <f t="shared" si="1"/>
        <v/>
      </c>
      <c r="T41" s="26" t="str">
        <f>IF(R41="","",IF(R41=5,INDEX(設定!$A$2:$G$8,MATCH(S41,設定!$A$2:$A$8,1),MATCH(U41,設定!$A$2:$G$2,1)),IF(AJ41,INDEX(設定!$A$11:$G$17,MATCH(S41,設定!$A$11:$A$17,1),MATCH(U41,設定!$A$11:$G$11,1)),"-----")))</f>
        <v/>
      </c>
      <c r="U41" s="27" t="str">
        <f t="shared" si="2"/>
        <v/>
      </c>
      <c r="V41" s="25" t="str">
        <f t="shared" si="3"/>
        <v/>
      </c>
      <c r="X41">
        <v>30</v>
      </c>
      <c r="Y41" t="str">
        <f t="shared" si="4"/>
        <v/>
      </c>
      <c r="Z41" t="str">
        <f t="shared" si="10"/>
        <v>立得点表!3:13</v>
      </c>
      <c r="AA41" s="69" t="str">
        <f t="shared" si="11"/>
        <v>立得点表!17:27</v>
      </c>
      <c r="AB41" t="str">
        <f t="shared" si="12"/>
        <v>上得点表!3:13</v>
      </c>
      <c r="AC41" s="69" t="str">
        <f t="shared" si="13"/>
        <v>上得点表!17:27</v>
      </c>
      <c r="AD41" t="str">
        <f t="shared" si="14"/>
        <v>腕得点表!3:13</v>
      </c>
      <c r="AE41" s="69" t="str">
        <f t="shared" si="15"/>
        <v>腕得点表!17:27</v>
      </c>
      <c r="AF41" t="str">
        <f t="shared" si="16"/>
        <v>往得点表!3:13</v>
      </c>
      <c r="AG41" s="69" t="str">
        <f t="shared" si="17"/>
        <v>往得点表!17:27</v>
      </c>
      <c r="AH41" t="str">
        <f t="shared" si="18"/>
        <v>五得点表!3:13</v>
      </c>
      <c r="AI41" s="69" t="str">
        <f t="shared" si="19"/>
        <v>五得点表!17:27</v>
      </c>
      <c r="AJ41" t="b">
        <f t="shared" si="20"/>
        <v>0</v>
      </c>
    </row>
    <row r="42" spans="1:36" ht="18" customHeight="1">
      <c r="A42" s="14">
        <v>31</v>
      </c>
      <c r="B42" s="140"/>
      <c r="C42" s="141"/>
      <c r="D42" s="33"/>
      <c r="E42" s="33"/>
      <c r="F42" s="33"/>
      <c r="G42" s="33"/>
      <c r="H42" s="49"/>
      <c r="I42" s="50" t="str">
        <f t="shared" ca="1" si="5"/>
        <v/>
      </c>
      <c r="J42" s="49"/>
      <c r="K42" s="50" t="str">
        <f t="shared" ca="1" si="6"/>
        <v/>
      </c>
      <c r="L42" s="49"/>
      <c r="M42" s="50" t="str">
        <f t="shared" ca="1" si="7"/>
        <v/>
      </c>
      <c r="N42" s="49"/>
      <c r="O42" s="50" t="str">
        <f t="shared" ca="1" si="8"/>
        <v/>
      </c>
      <c r="P42" s="49"/>
      <c r="Q42" s="50" t="str">
        <f t="shared" ca="1" si="9"/>
        <v/>
      </c>
      <c r="R42" s="17" t="str">
        <f t="shared" si="0"/>
        <v/>
      </c>
      <c r="S42" s="17" t="str">
        <f t="shared" si="1"/>
        <v/>
      </c>
      <c r="T42" s="17" t="str">
        <f>IF(R42="","",IF(R42=5,INDEX(設定!$A$2:$G$8,MATCH(S42,設定!$A$2:$A$8,1),MATCH(U42,設定!$A$2:$G$2,1)),IF(AJ42,INDEX(設定!$A$11:$G$17,MATCH(S42,設定!$A$11:$A$17,1),MATCH(U42,設定!$A$11:$G$11,1)),"-----")))</f>
        <v/>
      </c>
      <c r="U42" s="18" t="str">
        <f t="shared" si="2"/>
        <v/>
      </c>
      <c r="V42" s="19" t="str">
        <f t="shared" si="3"/>
        <v/>
      </c>
      <c r="X42">
        <v>31</v>
      </c>
      <c r="Y42" t="str">
        <f t="shared" si="4"/>
        <v/>
      </c>
      <c r="Z42" t="str">
        <f t="shared" si="10"/>
        <v>立得点表!3:13</v>
      </c>
      <c r="AA42" s="69" t="str">
        <f t="shared" si="11"/>
        <v>立得点表!17:27</v>
      </c>
      <c r="AB42" t="str">
        <f t="shared" si="12"/>
        <v>上得点表!3:13</v>
      </c>
      <c r="AC42" s="69" t="str">
        <f t="shared" si="13"/>
        <v>上得点表!17:27</v>
      </c>
      <c r="AD42" t="str">
        <f t="shared" si="14"/>
        <v>腕得点表!3:13</v>
      </c>
      <c r="AE42" s="69" t="str">
        <f t="shared" si="15"/>
        <v>腕得点表!17:27</v>
      </c>
      <c r="AF42" t="str">
        <f t="shared" si="16"/>
        <v>往得点表!3:13</v>
      </c>
      <c r="AG42" s="69" t="str">
        <f t="shared" si="17"/>
        <v>往得点表!17:27</v>
      </c>
      <c r="AH42" t="str">
        <f t="shared" si="18"/>
        <v>五得点表!3:13</v>
      </c>
      <c r="AI42" s="69" t="str">
        <f t="shared" si="19"/>
        <v>五得点表!17:27</v>
      </c>
      <c r="AJ42" t="b">
        <f t="shared" si="20"/>
        <v>0</v>
      </c>
    </row>
    <row r="43" spans="1:36" ht="18" customHeight="1">
      <c r="A43" s="20">
        <v>32</v>
      </c>
      <c r="B43" s="142"/>
      <c r="C43" s="143"/>
      <c r="D43" s="34"/>
      <c r="E43" s="34"/>
      <c r="F43" s="34"/>
      <c r="G43" s="34"/>
      <c r="H43" s="51"/>
      <c r="I43" s="52" t="str">
        <f t="shared" ca="1" si="5"/>
        <v/>
      </c>
      <c r="J43" s="51"/>
      <c r="K43" s="52" t="str">
        <f t="shared" ca="1" si="6"/>
        <v/>
      </c>
      <c r="L43" s="51"/>
      <c r="M43" s="52" t="str">
        <f t="shared" ca="1" si="7"/>
        <v/>
      </c>
      <c r="N43" s="51"/>
      <c r="O43" s="52" t="str">
        <f t="shared" ca="1" si="8"/>
        <v/>
      </c>
      <c r="P43" s="51"/>
      <c r="Q43" s="52" t="str">
        <f t="shared" ca="1" si="9"/>
        <v/>
      </c>
      <c r="R43" s="22" t="str">
        <f t="shared" si="0"/>
        <v/>
      </c>
      <c r="S43" s="22" t="str">
        <f t="shared" si="1"/>
        <v/>
      </c>
      <c r="T43" s="22" t="str">
        <f>IF(R43="","",IF(R43=5,INDEX(設定!$A$2:$G$8,MATCH(S43,設定!$A$2:$A$8,1),MATCH(U43,設定!$A$2:$G$2,1)),IF(AJ43,INDEX(設定!$A$11:$G$17,MATCH(S43,設定!$A$11:$A$17,1),MATCH(U43,設定!$A$11:$G$11,1)),"-----")))</f>
        <v/>
      </c>
      <c r="U43" s="23" t="str">
        <f t="shared" si="2"/>
        <v/>
      </c>
      <c r="V43" s="21" t="str">
        <f t="shared" si="3"/>
        <v/>
      </c>
      <c r="X43">
        <v>32</v>
      </c>
      <c r="Y43" t="str">
        <f t="shared" si="4"/>
        <v/>
      </c>
      <c r="Z43" t="str">
        <f t="shared" si="10"/>
        <v>立得点表!3:13</v>
      </c>
      <c r="AA43" s="69" t="str">
        <f t="shared" si="11"/>
        <v>立得点表!17:27</v>
      </c>
      <c r="AB43" t="str">
        <f t="shared" si="12"/>
        <v>上得点表!3:13</v>
      </c>
      <c r="AC43" s="69" t="str">
        <f t="shared" si="13"/>
        <v>上得点表!17:27</v>
      </c>
      <c r="AD43" t="str">
        <f t="shared" si="14"/>
        <v>腕得点表!3:13</v>
      </c>
      <c r="AE43" s="69" t="str">
        <f t="shared" si="15"/>
        <v>腕得点表!17:27</v>
      </c>
      <c r="AF43" t="str">
        <f t="shared" si="16"/>
        <v>往得点表!3:13</v>
      </c>
      <c r="AG43" s="69" t="str">
        <f t="shared" si="17"/>
        <v>往得点表!17:27</v>
      </c>
      <c r="AH43" t="str">
        <f t="shared" si="18"/>
        <v>五得点表!3:13</v>
      </c>
      <c r="AI43" s="69" t="str">
        <f t="shared" si="19"/>
        <v>五得点表!17:27</v>
      </c>
      <c r="AJ43" t="b">
        <f t="shared" si="20"/>
        <v>0</v>
      </c>
    </row>
    <row r="44" spans="1:36" ht="18" customHeight="1">
      <c r="A44" s="20">
        <v>33</v>
      </c>
      <c r="B44" s="142"/>
      <c r="C44" s="143"/>
      <c r="D44" s="34"/>
      <c r="E44" s="34"/>
      <c r="F44" s="34"/>
      <c r="G44" s="34"/>
      <c r="H44" s="51"/>
      <c r="I44" s="52" t="str">
        <f t="shared" ca="1" si="5"/>
        <v/>
      </c>
      <c r="J44" s="51"/>
      <c r="K44" s="52" t="str">
        <f t="shared" ca="1" si="6"/>
        <v/>
      </c>
      <c r="L44" s="51"/>
      <c r="M44" s="52" t="str">
        <f t="shared" ca="1" si="7"/>
        <v/>
      </c>
      <c r="N44" s="51"/>
      <c r="O44" s="52" t="str">
        <f t="shared" ca="1" si="8"/>
        <v/>
      </c>
      <c r="P44" s="51"/>
      <c r="Q44" s="52" t="str">
        <f t="shared" ca="1" si="9"/>
        <v/>
      </c>
      <c r="R44" s="22" t="str">
        <f t="shared" si="0"/>
        <v/>
      </c>
      <c r="S44" s="22" t="str">
        <f t="shared" si="1"/>
        <v/>
      </c>
      <c r="T44" s="22" t="str">
        <f>IF(R44="","",IF(R44=5,INDEX(設定!$A$2:$G$8,MATCH(S44,設定!$A$2:$A$8,1),MATCH(U44,設定!$A$2:$G$2,1)),IF(AJ44,INDEX(設定!$A$11:$G$17,MATCH(S44,設定!$A$11:$A$17,1),MATCH(U44,設定!$A$11:$G$11,1)),"-----")))</f>
        <v/>
      </c>
      <c r="U44" s="23" t="str">
        <f t="shared" si="2"/>
        <v/>
      </c>
      <c r="V44" s="21" t="str">
        <f t="shared" si="3"/>
        <v/>
      </c>
      <c r="X44">
        <v>33</v>
      </c>
      <c r="Y44" t="str">
        <f t="shared" ref="Y44:Y75" si="21">IF(E44="","",VLOOKUP(E44,年齢変換表,2))</f>
        <v/>
      </c>
      <c r="Z44" t="str">
        <f t="shared" si="10"/>
        <v>立得点表!3:13</v>
      </c>
      <c r="AA44" s="69" t="str">
        <f t="shared" si="11"/>
        <v>立得点表!17:27</v>
      </c>
      <c r="AB44" t="str">
        <f t="shared" si="12"/>
        <v>上得点表!3:13</v>
      </c>
      <c r="AC44" s="69" t="str">
        <f t="shared" si="13"/>
        <v>上得点表!17:27</v>
      </c>
      <c r="AD44" t="str">
        <f t="shared" si="14"/>
        <v>腕得点表!3:13</v>
      </c>
      <c r="AE44" s="69" t="str">
        <f t="shared" si="15"/>
        <v>腕得点表!17:27</v>
      </c>
      <c r="AF44" t="str">
        <f t="shared" si="16"/>
        <v>往得点表!3:13</v>
      </c>
      <c r="AG44" s="69" t="str">
        <f t="shared" si="17"/>
        <v>往得点表!17:27</v>
      </c>
      <c r="AH44" t="str">
        <f t="shared" si="18"/>
        <v>五得点表!3:13</v>
      </c>
      <c r="AI44" s="69" t="str">
        <f t="shared" si="19"/>
        <v>五得点表!17:27</v>
      </c>
      <c r="AJ44" t="b">
        <f t="shared" si="20"/>
        <v>0</v>
      </c>
    </row>
    <row r="45" spans="1:36" ht="18" customHeight="1">
      <c r="A45" s="20">
        <v>34</v>
      </c>
      <c r="B45" s="142"/>
      <c r="C45" s="143"/>
      <c r="D45" s="34"/>
      <c r="E45" s="34"/>
      <c r="F45" s="34"/>
      <c r="G45" s="34"/>
      <c r="H45" s="51"/>
      <c r="I45" s="52" t="str">
        <f t="shared" ca="1" si="5"/>
        <v/>
      </c>
      <c r="J45" s="51"/>
      <c r="K45" s="52" t="str">
        <f t="shared" ca="1" si="6"/>
        <v/>
      </c>
      <c r="L45" s="51"/>
      <c r="M45" s="52" t="str">
        <f t="shared" ca="1" si="7"/>
        <v/>
      </c>
      <c r="N45" s="51"/>
      <c r="O45" s="52" t="str">
        <f t="shared" ca="1" si="8"/>
        <v/>
      </c>
      <c r="P45" s="51"/>
      <c r="Q45" s="52" t="str">
        <f t="shared" ca="1" si="9"/>
        <v/>
      </c>
      <c r="R45" s="22" t="str">
        <f t="shared" si="0"/>
        <v/>
      </c>
      <c r="S45" s="22" t="str">
        <f t="shared" si="1"/>
        <v/>
      </c>
      <c r="T45" s="22" t="str">
        <f>IF(R45="","",IF(R45=5,INDEX(設定!$A$2:$G$8,MATCH(S45,設定!$A$2:$A$8,1),MATCH(U45,設定!$A$2:$G$2,1)),IF(AJ45,INDEX(設定!$A$11:$G$17,MATCH(S45,設定!$A$11:$A$17,1),MATCH(U45,設定!$A$11:$G$11,1)),"-----")))</f>
        <v/>
      </c>
      <c r="U45" s="23" t="str">
        <f t="shared" si="2"/>
        <v/>
      </c>
      <c r="V45" s="21" t="str">
        <f t="shared" si="3"/>
        <v/>
      </c>
      <c r="X45">
        <v>34</v>
      </c>
      <c r="Y45" t="str">
        <f t="shared" si="21"/>
        <v/>
      </c>
      <c r="Z45" t="str">
        <f t="shared" si="10"/>
        <v>立得点表!3:13</v>
      </c>
      <c r="AA45" s="69" t="str">
        <f t="shared" si="11"/>
        <v>立得点表!17:27</v>
      </c>
      <c r="AB45" t="str">
        <f t="shared" si="12"/>
        <v>上得点表!3:13</v>
      </c>
      <c r="AC45" s="69" t="str">
        <f t="shared" si="13"/>
        <v>上得点表!17:27</v>
      </c>
      <c r="AD45" t="str">
        <f t="shared" si="14"/>
        <v>腕得点表!3:13</v>
      </c>
      <c r="AE45" s="69" t="str">
        <f t="shared" si="15"/>
        <v>腕得点表!17:27</v>
      </c>
      <c r="AF45" t="str">
        <f t="shared" si="16"/>
        <v>往得点表!3:13</v>
      </c>
      <c r="AG45" s="69" t="str">
        <f t="shared" si="17"/>
        <v>往得点表!17:27</v>
      </c>
      <c r="AH45" t="str">
        <f t="shared" si="18"/>
        <v>五得点表!3:13</v>
      </c>
      <c r="AI45" s="69" t="str">
        <f t="shared" si="19"/>
        <v>五得点表!17:27</v>
      </c>
      <c r="AJ45" t="b">
        <f t="shared" si="20"/>
        <v>0</v>
      </c>
    </row>
    <row r="46" spans="1:36" ht="18" customHeight="1">
      <c r="A46" s="24">
        <v>35</v>
      </c>
      <c r="B46" s="138"/>
      <c r="C46" s="139"/>
      <c r="D46" s="35"/>
      <c r="E46" s="35"/>
      <c r="F46" s="35"/>
      <c r="G46" s="35"/>
      <c r="H46" s="53"/>
      <c r="I46" s="54" t="str">
        <f t="shared" ca="1" si="5"/>
        <v/>
      </c>
      <c r="J46" s="53"/>
      <c r="K46" s="54" t="str">
        <f t="shared" ca="1" si="6"/>
        <v/>
      </c>
      <c r="L46" s="53"/>
      <c r="M46" s="54" t="str">
        <f t="shared" ca="1" si="7"/>
        <v/>
      </c>
      <c r="N46" s="53"/>
      <c r="O46" s="54" t="str">
        <f t="shared" ca="1" si="8"/>
        <v/>
      </c>
      <c r="P46" s="53"/>
      <c r="Q46" s="54" t="str">
        <f t="shared" ca="1" si="9"/>
        <v/>
      </c>
      <c r="R46" s="26" t="str">
        <f t="shared" si="0"/>
        <v/>
      </c>
      <c r="S46" s="26" t="str">
        <f t="shared" si="1"/>
        <v/>
      </c>
      <c r="T46" s="26" t="str">
        <f>IF(R46="","",IF(R46=5,INDEX(設定!$A$2:$G$8,MATCH(S46,設定!$A$2:$A$8,1),MATCH(U46,設定!$A$2:$G$2,1)),IF(AJ46,INDEX(設定!$A$11:$G$17,MATCH(S46,設定!$A$11:$A$17,1),MATCH(U46,設定!$A$11:$G$11,1)),"-----")))</f>
        <v/>
      </c>
      <c r="U46" s="27" t="str">
        <f t="shared" si="2"/>
        <v/>
      </c>
      <c r="V46" s="25" t="str">
        <f t="shared" si="3"/>
        <v/>
      </c>
      <c r="X46">
        <v>35</v>
      </c>
      <c r="Y46" t="str">
        <f t="shared" si="21"/>
        <v/>
      </c>
      <c r="Z46" t="str">
        <f t="shared" si="10"/>
        <v>立得点表!3:13</v>
      </c>
      <c r="AA46" s="69" t="str">
        <f t="shared" si="11"/>
        <v>立得点表!17:27</v>
      </c>
      <c r="AB46" t="str">
        <f t="shared" si="12"/>
        <v>上得点表!3:13</v>
      </c>
      <c r="AC46" s="69" t="str">
        <f t="shared" si="13"/>
        <v>上得点表!17:27</v>
      </c>
      <c r="AD46" t="str">
        <f t="shared" si="14"/>
        <v>腕得点表!3:13</v>
      </c>
      <c r="AE46" s="69" t="str">
        <f t="shared" si="15"/>
        <v>腕得点表!17:27</v>
      </c>
      <c r="AF46" t="str">
        <f t="shared" si="16"/>
        <v>往得点表!3:13</v>
      </c>
      <c r="AG46" s="69" t="str">
        <f t="shared" si="17"/>
        <v>往得点表!17:27</v>
      </c>
      <c r="AH46" t="str">
        <f t="shared" si="18"/>
        <v>五得点表!3:13</v>
      </c>
      <c r="AI46" s="69" t="str">
        <f t="shared" si="19"/>
        <v>五得点表!17:27</v>
      </c>
      <c r="AJ46" t="b">
        <f t="shared" si="20"/>
        <v>0</v>
      </c>
    </row>
    <row r="47" spans="1:36" ht="18" customHeight="1">
      <c r="A47" s="14">
        <v>36</v>
      </c>
      <c r="B47" s="140"/>
      <c r="C47" s="141"/>
      <c r="D47" s="33"/>
      <c r="E47" s="33"/>
      <c r="F47" s="33"/>
      <c r="G47" s="33"/>
      <c r="H47" s="49"/>
      <c r="I47" s="50" t="str">
        <f t="shared" ca="1" si="5"/>
        <v/>
      </c>
      <c r="J47" s="49"/>
      <c r="K47" s="50" t="str">
        <f t="shared" ca="1" si="6"/>
        <v/>
      </c>
      <c r="L47" s="49"/>
      <c r="M47" s="50" t="str">
        <f t="shared" ca="1" si="7"/>
        <v/>
      </c>
      <c r="N47" s="49"/>
      <c r="O47" s="50" t="str">
        <f t="shared" ca="1" si="8"/>
        <v/>
      </c>
      <c r="P47" s="49"/>
      <c r="Q47" s="50" t="str">
        <f t="shared" ca="1" si="9"/>
        <v/>
      </c>
      <c r="R47" s="17" t="str">
        <f t="shared" si="0"/>
        <v/>
      </c>
      <c r="S47" s="17" t="str">
        <f t="shared" si="1"/>
        <v/>
      </c>
      <c r="T47" s="17" t="str">
        <f>IF(R47="","",IF(R47=5,INDEX(設定!$A$2:$G$8,MATCH(S47,設定!$A$2:$A$8,1),MATCH(U47,設定!$A$2:$G$2,1)),IF(AJ47,INDEX(設定!$A$11:$G$17,MATCH(S47,設定!$A$11:$A$17,1),MATCH(U47,設定!$A$11:$G$11,1)),"-----")))</f>
        <v/>
      </c>
      <c r="U47" s="18" t="str">
        <f t="shared" si="2"/>
        <v/>
      </c>
      <c r="V47" s="19" t="str">
        <f t="shared" si="3"/>
        <v/>
      </c>
      <c r="X47">
        <v>36</v>
      </c>
      <c r="Y47" t="str">
        <f t="shared" si="21"/>
        <v/>
      </c>
      <c r="Z47" t="str">
        <f t="shared" si="10"/>
        <v>立得点表!3:13</v>
      </c>
      <c r="AA47" s="69" t="str">
        <f t="shared" si="11"/>
        <v>立得点表!17:27</v>
      </c>
      <c r="AB47" t="str">
        <f t="shared" si="12"/>
        <v>上得点表!3:13</v>
      </c>
      <c r="AC47" s="69" t="str">
        <f t="shared" si="13"/>
        <v>上得点表!17:27</v>
      </c>
      <c r="AD47" t="str">
        <f t="shared" si="14"/>
        <v>腕得点表!3:13</v>
      </c>
      <c r="AE47" s="69" t="str">
        <f t="shared" si="15"/>
        <v>腕得点表!17:27</v>
      </c>
      <c r="AF47" t="str">
        <f t="shared" si="16"/>
        <v>往得点表!3:13</v>
      </c>
      <c r="AG47" s="69" t="str">
        <f t="shared" si="17"/>
        <v>往得点表!17:27</v>
      </c>
      <c r="AH47" t="str">
        <f t="shared" si="18"/>
        <v>五得点表!3:13</v>
      </c>
      <c r="AI47" s="69" t="str">
        <f t="shared" si="19"/>
        <v>五得点表!17:27</v>
      </c>
      <c r="AJ47" t="b">
        <f t="shared" si="20"/>
        <v>0</v>
      </c>
    </row>
    <row r="48" spans="1:36" ht="18" customHeight="1">
      <c r="A48" s="20">
        <v>37</v>
      </c>
      <c r="B48" s="142"/>
      <c r="C48" s="143"/>
      <c r="D48" s="34"/>
      <c r="E48" s="34"/>
      <c r="F48" s="34"/>
      <c r="G48" s="34"/>
      <c r="H48" s="51"/>
      <c r="I48" s="52" t="str">
        <f t="shared" ca="1" si="5"/>
        <v/>
      </c>
      <c r="J48" s="51"/>
      <c r="K48" s="52" t="str">
        <f t="shared" ca="1" si="6"/>
        <v/>
      </c>
      <c r="L48" s="51"/>
      <c r="M48" s="52" t="str">
        <f t="shared" ca="1" si="7"/>
        <v/>
      </c>
      <c r="N48" s="51"/>
      <c r="O48" s="52" t="str">
        <f t="shared" ca="1" si="8"/>
        <v/>
      </c>
      <c r="P48" s="51"/>
      <c r="Q48" s="52" t="str">
        <f t="shared" ca="1" si="9"/>
        <v/>
      </c>
      <c r="R48" s="22" t="str">
        <f t="shared" si="0"/>
        <v/>
      </c>
      <c r="S48" s="22" t="str">
        <f t="shared" si="1"/>
        <v/>
      </c>
      <c r="T48" s="22" t="str">
        <f>IF(R48="","",IF(R48=5,INDEX(設定!$A$2:$G$8,MATCH(S48,設定!$A$2:$A$8,1),MATCH(U48,設定!$A$2:$G$2,1)),IF(AJ48,INDEX(設定!$A$11:$G$17,MATCH(S48,設定!$A$11:$A$17,1),MATCH(U48,設定!$A$11:$G$11,1)),"-----")))</f>
        <v/>
      </c>
      <c r="U48" s="23" t="str">
        <f t="shared" si="2"/>
        <v/>
      </c>
      <c r="V48" s="21" t="str">
        <f t="shared" si="3"/>
        <v/>
      </c>
      <c r="X48">
        <v>37</v>
      </c>
      <c r="Y48" t="str">
        <f t="shared" si="21"/>
        <v/>
      </c>
      <c r="Z48" t="str">
        <f t="shared" si="10"/>
        <v>立得点表!3:13</v>
      </c>
      <c r="AA48" s="69" t="str">
        <f t="shared" si="11"/>
        <v>立得点表!17:27</v>
      </c>
      <c r="AB48" t="str">
        <f t="shared" si="12"/>
        <v>上得点表!3:13</v>
      </c>
      <c r="AC48" s="69" t="str">
        <f t="shared" si="13"/>
        <v>上得点表!17:27</v>
      </c>
      <c r="AD48" t="str">
        <f t="shared" si="14"/>
        <v>腕得点表!3:13</v>
      </c>
      <c r="AE48" s="69" t="str">
        <f t="shared" si="15"/>
        <v>腕得点表!17:27</v>
      </c>
      <c r="AF48" t="str">
        <f t="shared" si="16"/>
        <v>往得点表!3:13</v>
      </c>
      <c r="AG48" s="69" t="str">
        <f t="shared" si="17"/>
        <v>往得点表!17:27</v>
      </c>
      <c r="AH48" t="str">
        <f t="shared" si="18"/>
        <v>五得点表!3:13</v>
      </c>
      <c r="AI48" s="69" t="str">
        <f t="shared" si="19"/>
        <v>五得点表!17:27</v>
      </c>
      <c r="AJ48" t="b">
        <f t="shared" si="20"/>
        <v>0</v>
      </c>
    </row>
    <row r="49" spans="1:36" ht="18" customHeight="1">
      <c r="A49" s="20">
        <v>38</v>
      </c>
      <c r="B49" s="142"/>
      <c r="C49" s="143"/>
      <c r="D49" s="34"/>
      <c r="E49" s="34"/>
      <c r="F49" s="34"/>
      <c r="G49" s="34"/>
      <c r="H49" s="51"/>
      <c r="I49" s="52" t="str">
        <f t="shared" ca="1" si="5"/>
        <v/>
      </c>
      <c r="J49" s="51"/>
      <c r="K49" s="52" t="str">
        <f t="shared" ca="1" si="6"/>
        <v/>
      </c>
      <c r="L49" s="51"/>
      <c r="M49" s="52" t="str">
        <f t="shared" ca="1" si="7"/>
        <v/>
      </c>
      <c r="N49" s="51"/>
      <c r="O49" s="52" t="str">
        <f t="shared" ca="1" si="8"/>
        <v/>
      </c>
      <c r="P49" s="51"/>
      <c r="Q49" s="52" t="str">
        <f t="shared" ca="1" si="9"/>
        <v/>
      </c>
      <c r="R49" s="22" t="str">
        <f t="shared" si="0"/>
        <v/>
      </c>
      <c r="S49" s="22" t="str">
        <f t="shared" si="1"/>
        <v/>
      </c>
      <c r="T49" s="22" t="str">
        <f>IF(R49="","",IF(R49=5,INDEX(設定!$A$2:$G$8,MATCH(S49,設定!$A$2:$A$8,1),MATCH(U49,設定!$A$2:$G$2,1)),IF(AJ49,INDEX(設定!$A$11:$G$17,MATCH(S49,設定!$A$11:$A$17,1),MATCH(U49,設定!$A$11:$G$11,1)),"-----")))</f>
        <v/>
      </c>
      <c r="U49" s="23" t="str">
        <f t="shared" si="2"/>
        <v/>
      </c>
      <c r="V49" s="21" t="str">
        <f t="shared" si="3"/>
        <v/>
      </c>
      <c r="X49">
        <v>38</v>
      </c>
      <c r="Y49" t="str">
        <f t="shared" si="21"/>
        <v/>
      </c>
      <c r="Z49" t="str">
        <f t="shared" si="10"/>
        <v>立得点表!3:13</v>
      </c>
      <c r="AA49" s="69" t="str">
        <f t="shared" si="11"/>
        <v>立得点表!17:27</v>
      </c>
      <c r="AB49" t="str">
        <f t="shared" si="12"/>
        <v>上得点表!3:13</v>
      </c>
      <c r="AC49" s="69" t="str">
        <f t="shared" si="13"/>
        <v>上得点表!17:27</v>
      </c>
      <c r="AD49" t="str">
        <f t="shared" si="14"/>
        <v>腕得点表!3:13</v>
      </c>
      <c r="AE49" s="69" t="str">
        <f t="shared" si="15"/>
        <v>腕得点表!17:27</v>
      </c>
      <c r="AF49" t="str">
        <f t="shared" si="16"/>
        <v>往得点表!3:13</v>
      </c>
      <c r="AG49" s="69" t="str">
        <f t="shared" si="17"/>
        <v>往得点表!17:27</v>
      </c>
      <c r="AH49" t="str">
        <f t="shared" si="18"/>
        <v>五得点表!3:13</v>
      </c>
      <c r="AI49" s="69" t="str">
        <f t="shared" si="19"/>
        <v>五得点表!17:27</v>
      </c>
      <c r="AJ49" t="b">
        <f t="shared" si="20"/>
        <v>0</v>
      </c>
    </row>
    <row r="50" spans="1:36" ht="18" customHeight="1">
      <c r="A50" s="20">
        <v>39</v>
      </c>
      <c r="B50" s="142"/>
      <c r="C50" s="143"/>
      <c r="D50" s="34"/>
      <c r="E50" s="34"/>
      <c r="F50" s="34"/>
      <c r="G50" s="34"/>
      <c r="H50" s="51"/>
      <c r="I50" s="52" t="str">
        <f t="shared" ca="1" si="5"/>
        <v/>
      </c>
      <c r="J50" s="51"/>
      <c r="K50" s="52" t="str">
        <f t="shared" ca="1" si="6"/>
        <v/>
      </c>
      <c r="L50" s="51"/>
      <c r="M50" s="52" t="str">
        <f t="shared" ca="1" si="7"/>
        <v/>
      </c>
      <c r="N50" s="51"/>
      <c r="O50" s="52" t="str">
        <f t="shared" ca="1" si="8"/>
        <v/>
      </c>
      <c r="P50" s="51"/>
      <c r="Q50" s="52" t="str">
        <f t="shared" ca="1" si="9"/>
        <v/>
      </c>
      <c r="R50" s="22" t="str">
        <f t="shared" si="0"/>
        <v/>
      </c>
      <c r="S50" s="22" t="str">
        <f t="shared" si="1"/>
        <v/>
      </c>
      <c r="T50" s="22" t="str">
        <f>IF(R50="","",IF(R50=5,INDEX(設定!$A$2:$G$8,MATCH(S50,設定!$A$2:$A$8,1),MATCH(U50,設定!$A$2:$G$2,1)),IF(AJ50,INDEX(設定!$A$11:$G$17,MATCH(S50,設定!$A$11:$A$17,1),MATCH(U50,設定!$A$11:$G$11,1)),"-----")))</f>
        <v/>
      </c>
      <c r="U50" s="23" t="str">
        <f t="shared" si="2"/>
        <v/>
      </c>
      <c r="V50" s="21" t="str">
        <f t="shared" si="3"/>
        <v/>
      </c>
      <c r="X50">
        <v>39</v>
      </c>
      <c r="Y50" t="str">
        <f t="shared" si="21"/>
        <v/>
      </c>
      <c r="Z50" t="str">
        <f t="shared" si="10"/>
        <v>立得点表!3:13</v>
      </c>
      <c r="AA50" s="69" t="str">
        <f t="shared" si="11"/>
        <v>立得点表!17:27</v>
      </c>
      <c r="AB50" t="str">
        <f t="shared" si="12"/>
        <v>上得点表!3:13</v>
      </c>
      <c r="AC50" s="69" t="str">
        <f t="shared" si="13"/>
        <v>上得点表!17:27</v>
      </c>
      <c r="AD50" t="str">
        <f t="shared" si="14"/>
        <v>腕得点表!3:13</v>
      </c>
      <c r="AE50" s="69" t="str">
        <f t="shared" si="15"/>
        <v>腕得点表!17:27</v>
      </c>
      <c r="AF50" t="str">
        <f t="shared" si="16"/>
        <v>往得点表!3:13</v>
      </c>
      <c r="AG50" s="69" t="str">
        <f t="shared" si="17"/>
        <v>往得点表!17:27</v>
      </c>
      <c r="AH50" t="str">
        <f t="shared" si="18"/>
        <v>五得点表!3:13</v>
      </c>
      <c r="AI50" s="69" t="str">
        <f t="shared" si="19"/>
        <v>五得点表!17:27</v>
      </c>
      <c r="AJ50" t="b">
        <f t="shared" si="20"/>
        <v>0</v>
      </c>
    </row>
    <row r="51" spans="1:36" ht="18" customHeight="1" thickBot="1">
      <c r="A51" s="28">
        <v>40</v>
      </c>
      <c r="B51" s="144"/>
      <c r="C51" s="145"/>
      <c r="D51" s="36"/>
      <c r="E51" s="36"/>
      <c r="F51" s="36"/>
      <c r="G51" s="36"/>
      <c r="H51" s="55"/>
      <c r="I51" s="56" t="str">
        <f t="shared" ca="1" si="5"/>
        <v/>
      </c>
      <c r="J51" s="55"/>
      <c r="K51" s="56" t="str">
        <f t="shared" ca="1" si="6"/>
        <v/>
      </c>
      <c r="L51" s="55"/>
      <c r="M51" s="56" t="str">
        <f t="shared" ca="1" si="7"/>
        <v/>
      </c>
      <c r="N51" s="55"/>
      <c r="O51" s="56" t="str">
        <f t="shared" ca="1" si="8"/>
        <v/>
      </c>
      <c r="P51" s="55"/>
      <c r="Q51" s="56" t="str">
        <f t="shared" ca="1" si="9"/>
        <v/>
      </c>
      <c r="R51" s="30" t="str">
        <f t="shared" si="0"/>
        <v/>
      </c>
      <c r="S51" s="30" t="str">
        <f t="shared" si="1"/>
        <v/>
      </c>
      <c r="T51" s="30" t="str">
        <f>IF(R51="","",IF(R51=5,INDEX(設定!$A$2:$G$8,MATCH(S51,設定!$A$2:$A$8,1),MATCH(U51,設定!$A$2:$G$2,1)),IF(AJ51,INDEX(設定!$A$11:$G$17,MATCH(S51,設定!$A$11:$A$17,1),MATCH(U51,設定!$A$11:$G$11,1)),"-----")))</f>
        <v/>
      </c>
      <c r="U51" s="31" t="str">
        <f t="shared" si="2"/>
        <v/>
      </c>
      <c r="V51" s="29" t="str">
        <f t="shared" si="3"/>
        <v/>
      </c>
      <c r="X51">
        <v>40</v>
      </c>
      <c r="Y51" t="str">
        <f t="shared" si="21"/>
        <v/>
      </c>
      <c r="Z51" t="str">
        <f t="shared" si="10"/>
        <v>立得点表!3:13</v>
      </c>
      <c r="AA51" s="69" t="str">
        <f t="shared" si="11"/>
        <v>立得点表!17:27</v>
      </c>
      <c r="AB51" t="str">
        <f t="shared" si="12"/>
        <v>上得点表!3:13</v>
      </c>
      <c r="AC51" s="69" t="str">
        <f t="shared" si="13"/>
        <v>上得点表!17:27</v>
      </c>
      <c r="AD51" t="str">
        <f t="shared" si="14"/>
        <v>腕得点表!3:13</v>
      </c>
      <c r="AE51" s="69" t="str">
        <f t="shared" si="15"/>
        <v>腕得点表!17:27</v>
      </c>
      <c r="AF51" t="str">
        <f t="shared" si="16"/>
        <v>往得点表!3:13</v>
      </c>
      <c r="AG51" s="69" t="str">
        <f t="shared" si="17"/>
        <v>往得点表!17:27</v>
      </c>
      <c r="AH51" t="str">
        <f t="shared" si="18"/>
        <v>五得点表!3:13</v>
      </c>
      <c r="AI51" s="69" t="str">
        <f t="shared" si="19"/>
        <v>五得点表!17:27</v>
      </c>
      <c r="AJ51" t="b">
        <f t="shared" si="20"/>
        <v>0</v>
      </c>
    </row>
    <row r="52" spans="1:36" ht="18" customHeight="1">
      <c r="A52" s="15">
        <v>41</v>
      </c>
      <c r="B52" s="146"/>
      <c r="C52" s="147"/>
      <c r="D52" s="37"/>
      <c r="E52" s="37"/>
      <c r="F52" s="37"/>
      <c r="G52" s="37"/>
      <c r="H52" s="57"/>
      <c r="I52" s="50" t="str">
        <f t="shared" ca="1" si="5"/>
        <v/>
      </c>
      <c r="J52" s="57"/>
      <c r="K52" s="50" t="str">
        <f t="shared" ca="1" si="6"/>
        <v/>
      </c>
      <c r="L52" s="57"/>
      <c r="M52" s="50" t="str">
        <f t="shared" ca="1" si="7"/>
        <v/>
      </c>
      <c r="N52" s="57"/>
      <c r="O52" s="50" t="str">
        <f t="shared" ca="1" si="8"/>
        <v/>
      </c>
      <c r="P52" s="57"/>
      <c r="Q52" s="50" t="str">
        <f t="shared" ca="1" si="9"/>
        <v/>
      </c>
      <c r="R52" s="17" t="str">
        <f t="shared" si="0"/>
        <v/>
      </c>
      <c r="S52" s="17" t="str">
        <f t="shared" si="1"/>
        <v/>
      </c>
      <c r="T52" s="17" t="str">
        <f>IF(R52="","",IF(R52=5,INDEX(設定!$A$2:$G$8,MATCH(S52,設定!$A$2:$A$8,1),MATCH(U52,設定!$A$2:$G$2,1)),IF(AJ52,INDEX(設定!$A$11:$G$17,MATCH(S52,設定!$A$11:$A$17,1),MATCH(U52,設定!$A$11:$G$11,1)),"-----")))</f>
        <v/>
      </c>
      <c r="U52" s="18" t="str">
        <f t="shared" si="2"/>
        <v/>
      </c>
      <c r="V52" s="19" t="str">
        <f t="shared" si="3"/>
        <v/>
      </c>
      <c r="X52">
        <v>41</v>
      </c>
      <c r="Y52" t="str">
        <f t="shared" si="21"/>
        <v/>
      </c>
      <c r="Z52" t="str">
        <f t="shared" si="10"/>
        <v>立得点表!3:13</v>
      </c>
      <c r="AA52" s="69" t="str">
        <f t="shared" si="11"/>
        <v>立得点表!17:27</v>
      </c>
      <c r="AB52" t="str">
        <f t="shared" si="12"/>
        <v>上得点表!3:13</v>
      </c>
      <c r="AC52" s="69" t="str">
        <f t="shared" si="13"/>
        <v>上得点表!17:27</v>
      </c>
      <c r="AD52" t="str">
        <f t="shared" si="14"/>
        <v>腕得点表!3:13</v>
      </c>
      <c r="AE52" s="69" t="str">
        <f t="shared" si="15"/>
        <v>腕得点表!17:27</v>
      </c>
      <c r="AF52" t="str">
        <f t="shared" si="16"/>
        <v>往得点表!3:13</v>
      </c>
      <c r="AG52" s="69" t="str">
        <f t="shared" si="17"/>
        <v>往得点表!17:27</v>
      </c>
      <c r="AH52" t="str">
        <f t="shared" si="18"/>
        <v>五得点表!3:13</v>
      </c>
      <c r="AI52" s="69" t="str">
        <f t="shared" si="19"/>
        <v>五得点表!17:27</v>
      </c>
      <c r="AJ52" t="b">
        <f t="shared" si="20"/>
        <v>0</v>
      </c>
    </row>
    <row r="53" spans="1:36" ht="18" customHeight="1">
      <c r="A53" s="20">
        <v>42</v>
      </c>
      <c r="B53" s="142"/>
      <c r="C53" s="143"/>
      <c r="D53" s="34"/>
      <c r="E53" s="34"/>
      <c r="F53" s="34"/>
      <c r="G53" s="34"/>
      <c r="H53" s="51"/>
      <c r="I53" s="52" t="str">
        <f t="shared" ca="1" si="5"/>
        <v/>
      </c>
      <c r="J53" s="51"/>
      <c r="K53" s="52" t="str">
        <f t="shared" ca="1" si="6"/>
        <v/>
      </c>
      <c r="L53" s="51"/>
      <c r="M53" s="52" t="str">
        <f t="shared" ca="1" si="7"/>
        <v/>
      </c>
      <c r="N53" s="51"/>
      <c r="O53" s="52" t="str">
        <f t="shared" ca="1" si="8"/>
        <v/>
      </c>
      <c r="P53" s="51"/>
      <c r="Q53" s="52" t="str">
        <f t="shared" ca="1" si="9"/>
        <v/>
      </c>
      <c r="R53" s="22" t="str">
        <f t="shared" si="0"/>
        <v/>
      </c>
      <c r="S53" s="22" t="str">
        <f t="shared" si="1"/>
        <v/>
      </c>
      <c r="T53" s="22" t="str">
        <f>IF(R53="","",IF(R53=5,INDEX(設定!$A$2:$G$8,MATCH(S53,設定!$A$2:$A$8,1),MATCH(U53,設定!$A$2:$G$2,1)),IF(AJ53,INDEX(設定!$A$11:$G$17,MATCH(S53,設定!$A$11:$A$17,1),MATCH(U53,設定!$A$11:$G$11,1)),"-----")))</f>
        <v/>
      </c>
      <c r="U53" s="23" t="str">
        <f t="shared" si="2"/>
        <v/>
      </c>
      <c r="V53" s="21" t="str">
        <f t="shared" si="3"/>
        <v/>
      </c>
      <c r="X53">
        <v>42</v>
      </c>
      <c r="Y53" t="str">
        <f t="shared" si="21"/>
        <v/>
      </c>
      <c r="Z53" t="str">
        <f t="shared" si="10"/>
        <v>立得点表!3:13</v>
      </c>
      <c r="AA53" s="69" t="str">
        <f t="shared" si="11"/>
        <v>立得点表!17:27</v>
      </c>
      <c r="AB53" t="str">
        <f t="shared" si="12"/>
        <v>上得点表!3:13</v>
      </c>
      <c r="AC53" s="69" t="str">
        <f t="shared" si="13"/>
        <v>上得点表!17:27</v>
      </c>
      <c r="AD53" t="str">
        <f t="shared" si="14"/>
        <v>腕得点表!3:13</v>
      </c>
      <c r="AE53" s="69" t="str">
        <f t="shared" si="15"/>
        <v>腕得点表!17:27</v>
      </c>
      <c r="AF53" t="str">
        <f t="shared" si="16"/>
        <v>往得点表!3:13</v>
      </c>
      <c r="AG53" s="69" t="str">
        <f t="shared" si="17"/>
        <v>往得点表!17:27</v>
      </c>
      <c r="AH53" t="str">
        <f t="shared" si="18"/>
        <v>五得点表!3:13</v>
      </c>
      <c r="AI53" s="69" t="str">
        <f t="shared" si="19"/>
        <v>五得点表!17:27</v>
      </c>
      <c r="AJ53" t="b">
        <f t="shared" si="20"/>
        <v>0</v>
      </c>
    </row>
    <row r="54" spans="1:36" ht="18" customHeight="1">
      <c r="A54" s="20">
        <v>43</v>
      </c>
      <c r="B54" s="142"/>
      <c r="C54" s="143"/>
      <c r="D54" s="34"/>
      <c r="E54" s="34"/>
      <c r="F54" s="34"/>
      <c r="G54" s="34"/>
      <c r="H54" s="51"/>
      <c r="I54" s="52" t="str">
        <f t="shared" ca="1" si="5"/>
        <v/>
      </c>
      <c r="J54" s="51"/>
      <c r="K54" s="52" t="str">
        <f t="shared" ca="1" si="6"/>
        <v/>
      </c>
      <c r="L54" s="51"/>
      <c r="M54" s="52" t="str">
        <f t="shared" ca="1" si="7"/>
        <v/>
      </c>
      <c r="N54" s="51"/>
      <c r="O54" s="52" t="str">
        <f t="shared" ca="1" si="8"/>
        <v/>
      </c>
      <c r="P54" s="51"/>
      <c r="Q54" s="52" t="str">
        <f t="shared" ca="1" si="9"/>
        <v/>
      </c>
      <c r="R54" s="22" t="str">
        <f t="shared" si="0"/>
        <v/>
      </c>
      <c r="S54" s="22" t="str">
        <f t="shared" si="1"/>
        <v/>
      </c>
      <c r="T54" s="22" t="str">
        <f>IF(R54="","",IF(R54=5,INDEX(設定!$A$2:$G$8,MATCH(S54,設定!$A$2:$A$8,1),MATCH(U54,設定!$A$2:$G$2,1)),IF(AJ54,INDEX(設定!$A$11:$G$17,MATCH(S54,設定!$A$11:$A$17,1),MATCH(U54,設定!$A$11:$G$11,1)),"-----")))</f>
        <v/>
      </c>
      <c r="U54" s="23" t="str">
        <f t="shared" si="2"/>
        <v/>
      </c>
      <c r="V54" s="21" t="str">
        <f t="shared" si="3"/>
        <v/>
      </c>
      <c r="X54">
        <v>43</v>
      </c>
      <c r="Y54" t="str">
        <f t="shared" si="21"/>
        <v/>
      </c>
      <c r="Z54" t="str">
        <f t="shared" si="10"/>
        <v>立得点表!3:13</v>
      </c>
      <c r="AA54" s="69" t="str">
        <f t="shared" si="11"/>
        <v>立得点表!17:27</v>
      </c>
      <c r="AB54" t="str">
        <f t="shared" si="12"/>
        <v>上得点表!3:13</v>
      </c>
      <c r="AC54" s="69" t="str">
        <f t="shared" si="13"/>
        <v>上得点表!17:27</v>
      </c>
      <c r="AD54" t="str">
        <f t="shared" si="14"/>
        <v>腕得点表!3:13</v>
      </c>
      <c r="AE54" s="69" t="str">
        <f t="shared" si="15"/>
        <v>腕得点表!17:27</v>
      </c>
      <c r="AF54" t="str">
        <f t="shared" si="16"/>
        <v>往得点表!3:13</v>
      </c>
      <c r="AG54" s="69" t="str">
        <f t="shared" si="17"/>
        <v>往得点表!17:27</v>
      </c>
      <c r="AH54" t="str">
        <f t="shared" si="18"/>
        <v>五得点表!3:13</v>
      </c>
      <c r="AI54" s="69" t="str">
        <f t="shared" si="19"/>
        <v>五得点表!17:27</v>
      </c>
      <c r="AJ54" t="b">
        <f t="shared" si="20"/>
        <v>0</v>
      </c>
    </row>
    <row r="55" spans="1:36" ht="18" customHeight="1">
      <c r="A55" s="20">
        <v>44</v>
      </c>
      <c r="B55" s="142"/>
      <c r="C55" s="143"/>
      <c r="D55" s="34"/>
      <c r="E55" s="34"/>
      <c r="F55" s="34"/>
      <c r="G55" s="34"/>
      <c r="H55" s="51"/>
      <c r="I55" s="52" t="str">
        <f t="shared" ca="1" si="5"/>
        <v/>
      </c>
      <c r="J55" s="51"/>
      <c r="K55" s="52" t="str">
        <f t="shared" ca="1" si="6"/>
        <v/>
      </c>
      <c r="L55" s="51"/>
      <c r="M55" s="52" t="str">
        <f t="shared" ca="1" si="7"/>
        <v/>
      </c>
      <c r="N55" s="51"/>
      <c r="O55" s="52" t="str">
        <f t="shared" ca="1" si="8"/>
        <v/>
      </c>
      <c r="P55" s="51"/>
      <c r="Q55" s="52" t="str">
        <f t="shared" ca="1" si="9"/>
        <v/>
      </c>
      <c r="R55" s="22" t="str">
        <f t="shared" si="0"/>
        <v/>
      </c>
      <c r="S55" s="22" t="str">
        <f t="shared" si="1"/>
        <v/>
      </c>
      <c r="T55" s="22" t="str">
        <f>IF(R55="","",IF(R55=5,INDEX(設定!$A$2:$G$8,MATCH(S55,設定!$A$2:$A$8,1),MATCH(U55,設定!$A$2:$G$2,1)),IF(AJ55,INDEX(設定!$A$11:$G$17,MATCH(S55,設定!$A$11:$A$17,1),MATCH(U55,設定!$A$11:$G$11,1)),"-----")))</f>
        <v/>
      </c>
      <c r="U55" s="23" t="str">
        <f t="shared" si="2"/>
        <v/>
      </c>
      <c r="V55" s="21" t="str">
        <f t="shared" si="3"/>
        <v/>
      </c>
      <c r="X55">
        <v>44</v>
      </c>
      <c r="Y55" t="str">
        <f t="shared" si="21"/>
        <v/>
      </c>
      <c r="Z55" t="str">
        <f t="shared" si="10"/>
        <v>立得点表!3:13</v>
      </c>
      <c r="AA55" s="69" t="str">
        <f t="shared" si="11"/>
        <v>立得点表!17:27</v>
      </c>
      <c r="AB55" t="str">
        <f t="shared" si="12"/>
        <v>上得点表!3:13</v>
      </c>
      <c r="AC55" s="69" t="str">
        <f t="shared" si="13"/>
        <v>上得点表!17:27</v>
      </c>
      <c r="AD55" t="str">
        <f t="shared" si="14"/>
        <v>腕得点表!3:13</v>
      </c>
      <c r="AE55" s="69" t="str">
        <f t="shared" si="15"/>
        <v>腕得点表!17:27</v>
      </c>
      <c r="AF55" t="str">
        <f t="shared" si="16"/>
        <v>往得点表!3:13</v>
      </c>
      <c r="AG55" s="69" t="str">
        <f t="shared" si="17"/>
        <v>往得点表!17:27</v>
      </c>
      <c r="AH55" t="str">
        <f t="shared" si="18"/>
        <v>五得点表!3:13</v>
      </c>
      <c r="AI55" s="69" t="str">
        <f t="shared" si="19"/>
        <v>五得点表!17:27</v>
      </c>
      <c r="AJ55" t="b">
        <f t="shared" si="20"/>
        <v>0</v>
      </c>
    </row>
    <row r="56" spans="1:36" ht="18" customHeight="1">
      <c r="A56" s="24">
        <v>45</v>
      </c>
      <c r="B56" s="138"/>
      <c r="C56" s="139"/>
      <c r="D56" s="35"/>
      <c r="E56" s="35"/>
      <c r="F56" s="35"/>
      <c r="G56" s="35"/>
      <c r="H56" s="53"/>
      <c r="I56" s="54" t="str">
        <f t="shared" ca="1" si="5"/>
        <v/>
      </c>
      <c r="J56" s="53"/>
      <c r="K56" s="54" t="str">
        <f t="shared" ca="1" si="6"/>
        <v/>
      </c>
      <c r="L56" s="53"/>
      <c r="M56" s="54" t="str">
        <f t="shared" ca="1" si="7"/>
        <v/>
      </c>
      <c r="N56" s="53"/>
      <c r="O56" s="54" t="str">
        <f t="shared" ca="1" si="8"/>
        <v/>
      </c>
      <c r="P56" s="53"/>
      <c r="Q56" s="54" t="str">
        <f t="shared" ca="1" si="9"/>
        <v/>
      </c>
      <c r="R56" s="26" t="str">
        <f t="shared" si="0"/>
        <v/>
      </c>
      <c r="S56" s="26" t="str">
        <f t="shared" si="1"/>
        <v/>
      </c>
      <c r="T56" s="26" t="str">
        <f>IF(R56="","",IF(R56=5,INDEX(設定!$A$2:$G$8,MATCH(S56,設定!$A$2:$A$8,1),MATCH(U56,設定!$A$2:$G$2,1)),IF(AJ56,INDEX(設定!$A$11:$G$17,MATCH(S56,設定!$A$11:$A$17,1),MATCH(U56,設定!$A$11:$G$11,1)),"-----")))</f>
        <v/>
      </c>
      <c r="U56" s="27" t="str">
        <f t="shared" si="2"/>
        <v/>
      </c>
      <c r="V56" s="25" t="str">
        <f t="shared" si="3"/>
        <v/>
      </c>
      <c r="X56">
        <v>45</v>
      </c>
      <c r="Y56" t="str">
        <f t="shared" si="21"/>
        <v/>
      </c>
      <c r="Z56" t="str">
        <f t="shared" si="10"/>
        <v>立得点表!3:13</v>
      </c>
      <c r="AA56" s="69" t="str">
        <f t="shared" si="11"/>
        <v>立得点表!17:27</v>
      </c>
      <c r="AB56" t="str">
        <f t="shared" si="12"/>
        <v>上得点表!3:13</v>
      </c>
      <c r="AC56" s="69" t="str">
        <f t="shared" si="13"/>
        <v>上得点表!17:27</v>
      </c>
      <c r="AD56" t="str">
        <f t="shared" si="14"/>
        <v>腕得点表!3:13</v>
      </c>
      <c r="AE56" s="69" t="str">
        <f t="shared" si="15"/>
        <v>腕得点表!17:27</v>
      </c>
      <c r="AF56" t="str">
        <f t="shared" si="16"/>
        <v>往得点表!3:13</v>
      </c>
      <c r="AG56" s="69" t="str">
        <f t="shared" si="17"/>
        <v>往得点表!17:27</v>
      </c>
      <c r="AH56" t="str">
        <f t="shared" si="18"/>
        <v>五得点表!3:13</v>
      </c>
      <c r="AI56" s="69" t="str">
        <f t="shared" si="19"/>
        <v>五得点表!17:27</v>
      </c>
      <c r="AJ56" t="b">
        <f t="shared" si="20"/>
        <v>0</v>
      </c>
    </row>
    <row r="57" spans="1:36" ht="18" customHeight="1">
      <c r="A57" s="14">
        <v>46</v>
      </c>
      <c r="B57" s="140"/>
      <c r="C57" s="141"/>
      <c r="D57" s="33"/>
      <c r="E57" s="33"/>
      <c r="F57" s="33"/>
      <c r="G57" s="33"/>
      <c r="H57" s="49"/>
      <c r="I57" s="50" t="str">
        <f t="shared" ca="1" si="5"/>
        <v/>
      </c>
      <c r="J57" s="49"/>
      <c r="K57" s="50" t="str">
        <f t="shared" ca="1" si="6"/>
        <v/>
      </c>
      <c r="L57" s="49"/>
      <c r="M57" s="50" t="str">
        <f t="shared" ca="1" si="7"/>
        <v/>
      </c>
      <c r="N57" s="49"/>
      <c r="O57" s="50" t="str">
        <f t="shared" ca="1" si="8"/>
        <v/>
      </c>
      <c r="P57" s="49"/>
      <c r="Q57" s="50" t="str">
        <f t="shared" ca="1" si="9"/>
        <v/>
      </c>
      <c r="R57" s="17" t="str">
        <f t="shared" si="0"/>
        <v/>
      </c>
      <c r="S57" s="17" t="str">
        <f t="shared" si="1"/>
        <v/>
      </c>
      <c r="T57" s="17" t="str">
        <f>IF(R57="","",IF(R57=5,INDEX(設定!$A$2:$G$8,MATCH(S57,設定!$A$2:$A$8,1),MATCH(U57,設定!$A$2:$G$2,1)),IF(AJ57,INDEX(設定!$A$11:$G$17,MATCH(S57,設定!$A$11:$A$17,1),MATCH(U57,設定!$A$11:$G$11,1)),"-----")))</f>
        <v/>
      </c>
      <c r="U57" s="18" t="str">
        <f t="shared" si="2"/>
        <v/>
      </c>
      <c r="V57" s="19" t="str">
        <f t="shared" si="3"/>
        <v/>
      </c>
      <c r="X57">
        <v>46</v>
      </c>
      <c r="Y57" t="str">
        <f t="shared" si="21"/>
        <v/>
      </c>
      <c r="Z57" t="str">
        <f t="shared" si="10"/>
        <v>立得点表!3:13</v>
      </c>
      <c r="AA57" s="69" t="str">
        <f t="shared" si="11"/>
        <v>立得点表!17:27</v>
      </c>
      <c r="AB57" t="str">
        <f t="shared" si="12"/>
        <v>上得点表!3:13</v>
      </c>
      <c r="AC57" s="69" t="str">
        <f t="shared" si="13"/>
        <v>上得点表!17:27</v>
      </c>
      <c r="AD57" t="str">
        <f t="shared" si="14"/>
        <v>腕得点表!3:13</v>
      </c>
      <c r="AE57" s="69" t="str">
        <f t="shared" si="15"/>
        <v>腕得点表!17:27</v>
      </c>
      <c r="AF57" t="str">
        <f t="shared" si="16"/>
        <v>往得点表!3:13</v>
      </c>
      <c r="AG57" s="69" t="str">
        <f t="shared" si="17"/>
        <v>往得点表!17:27</v>
      </c>
      <c r="AH57" t="str">
        <f t="shared" si="18"/>
        <v>五得点表!3:13</v>
      </c>
      <c r="AI57" s="69" t="str">
        <f t="shared" si="19"/>
        <v>五得点表!17:27</v>
      </c>
      <c r="AJ57" t="b">
        <f t="shared" si="20"/>
        <v>0</v>
      </c>
    </row>
    <row r="58" spans="1:36" ht="18" customHeight="1">
      <c r="A58" s="20">
        <v>47</v>
      </c>
      <c r="B58" s="142"/>
      <c r="C58" s="143"/>
      <c r="D58" s="34"/>
      <c r="E58" s="34"/>
      <c r="F58" s="34"/>
      <c r="G58" s="34"/>
      <c r="H58" s="51"/>
      <c r="I58" s="52" t="str">
        <f t="shared" ca="1" si="5"/>
        <v/>
      </c>
      <c r="J58" s="51"/>
      <c r="K58" s="52" t="str">
        <f t="shared" ca="1" si="6"/>
        <v/>
      </c>
      <c r="L58" s="51"/>
      <c r="M58" s="52" t="str">
        <f t="shared" ca="1" si="7"/>
        <v/>
      </c>
      <c r="N58" s="51"/>
      <c r="O58" s="52" t="str">
        <f t="shared" ca="1" si="8"/>
        <v/>
      </c>
      <c r="P58" s="51"/>
      <c r="Q58" s="52" t="str">
        <f t="shared" ca="1" si="9"/>
        <v/>
      </c>
      <c r="R58" s="22" t="str">
        <f t="shared" si="0"/>
        <v/>
      </c>
      <c r="S58" s="22" t="str">
        <f t="shared" si="1"/>
        <v/>
      </c>
      <c r="T58" s="22" t="str">
        <f>IF(R58="","",IF(R58=5,INDEX(設定!$A$2:$G$8,MATCH(S58,設定!$A$2:$A$8,1),MATCH(U58,設定!$A$2:$G$2,1)),IF(AJ58,INDEX(設定!$A$11:$G$17,MATCH(S58,設定!$A$11:$A$17,1),MATCH(U58,設定!$A$11:$G$11,1)),"-----")))</f>
        <v/>
      </c>
      <c r="U58" s="23" t="str">
        <f t="shared" si="2"/>
        <v/>
      </c>
      <c r="V58" s="21" t="str">
        <f t="shared" si="3"/>
        <v/>
      </c>
      <c r="X58">
        <v>47</v>
      </c>
      <c r="Y58" t="str">
        <f t="shared" si="21"/>
        <v/>
      </c>
      <c r="Z58" t="str">
        <f t="shared" si="10"/>
        <v>立得点表!3:13</v>
      </c>
      <c r="AA58" s="69" t="str">
        <f t="shared" si="11"/>
        <v>立得点表!17:27</v>
      </c>
      <c r="AB58" t="str">
        <f t="shared" si="12"/>
        <v>上得点表!3:13</v>
      </c>
      <c r="AC58" s="69" t="str">
        <f t="shared" si="13"/>
        <v>上得点表!17:27</v>
      </c>
      <c r="AD58" t="str">
        <f t="shared" si="14"/>
        <v>腕得点表!3:13</v>
      </c>
      <c r="AE58" s="69" t="str">
        <f t="shared" si="15"/>
        <v>腕得点表!17:27</v>
      </c>
      <c r="AF58" t="str">
        <f t="shared" si="16"/>
        <v>往得点表!3:13</v>
      </c>
      <c r="AG58" s="69" t="str">
        <f t="shared" si="17"/>
        <v>往得点表!17:27</v>
      </c>
      <c r="AH58" t="str">
        <f t="shared" si="18"/>
        <v>五得点表!3:13</v>
      </c>
      <c r="AI58" s="69" t="str">
        <f t="shared" si="19"/>
        <v>五得点表!17:27</v>
      </c>
      <c r="AJ58" t="b">
        <f t="shared" si="20"/>
        <v>0</v>
      </c>
    </row>
    <row r="59" spans="1:36" ht="18" customHeight="1">
      <c r="A59" s="20">
        <v>48</v>
      </c>
      <c r="B59" s="142"/>
      <c r="C59" s="143"/>
      <c r="D59" s="34"/>
      <c r="E59" s="34"/>
      <c r="F59" s="34"/>
      <c r="G59" s="34"/>
      <c r="H59" s="51"/>
      <c r="I59" s="52" t="str">
        <f t="shared" ca="1" si="5"/>
        <v/>
      </c>
      <c r="J59" s="51"/>
      <c r="K59" s="52" t="str">
        <f t="shared" ca="1" si="6"/>
        <v/>
      </c>
      <c r="L59" s="51"/>
      <c r="M59" s="52" t="str">
        <f t="shared" ca="1" si="7"/>
        <v/>
      </c>
      <c r="N59" s="51"/>
      <c r="O59" s="52" t="str">
        <f t="shared" ca="1" si="8"/>
        <v/>
      </c>
      <c r="P59" s="51"/>
      <c r="Q59" s="52" t="str">
        <f t="shared" ca="1" si="9"/>
        <v/>
      </c>
      <c r="R59" s="22" t="str">
        <f t="shared" si="0"/>
        <v/>
      </c>
      <c r="S59" s="22" t="str">
        <f t="shared" si="1"/>
        <v/>
      </c>
      <c r="T59" s="22" t="str">
        <f>IF(R59="","",IF(R59=5,INDEX(設定!$A$2:$G$8,MATCH(S59,設定!$A$2:$A$8,1),MATCH(U59,設定!$A$2:$G$2,1)),IF(AJ59,INDEX(設定!$A$11:$G$17,MATCH(S59,設定!$A$11:$A$17,1),MATCH(U59,設定!$A$11:$G$11,1)),"-----")))</f>
        <v/>
      </c>
      <c r="U59" s="23" t="str">
        <f t="shared" si="2"/>
        <v/>
      </c>
      <c r="V59" s="21" t="str">
        <f t="shared" si="3"/>
        <v/>
      </c>
      <c r="X59">
        <v>48</v>
      </c>
      <c r="Y59" t="str">
        <f t="shared" si="21"/>
        <v/>
      </c>
      <c r="Z59" t="str">
        <f t="shared" si="10"/>
        <v>立得点表!3:13</v>
      </c>
      <c r="AA59" s="69" t="str">
        <f t="shared" si="11"/>
        <v>立得点表!17:27</v>
      </c>
      <c r="AB59" t="str">
        <f t="shared" si="12"/>
        <v>上得点表!3:13</v>
      </c>
      <c r="AC59" s="69" t="str">
        <f t="shared" si="13"/>
        <v>上得点表!17:27</v>
      </c>
      <c r="AD59" t="str">
        <f t="shared" si="14"/>
        <v>腕得点表!3:13</v>
      </c>
      <c r="AE59" s="69" t="str">
        <f t="shared" si="15"/>
        <v>腕得点表!17:27</v>
      </c>
      <c r="AF59" t="str">
        <f t="shared" si="16"/>
        <v>往得点表!3:13</v>
      </c>
      <c r="AG59" s="69" t="str">
        <f t="shared" si="17"/>
        <v>往得点表!17:27</v>
      </c>
      <c r="AH59" t="str">
        <f t="shared" si="18"/>
        <v>五得点表!3:13</v>
      </c>
      <c r="AI59" s="69" t="str">
        <f t="shared" si="19"/>
        <v>五得点表!17:27</v>
      </c>
      <c r="AJ59" t="b">
        <f t="shared" si="20"/>
        <v>0</v>
      </c>
    </row>
    <row r="60" spans="1:36" ht="18" customHeight="1">
      <c r="A60" s="20">
        <v>49</v>
      </c>
      <c r="B60" s="142"/>
      <c r="C60" s="143"/>
      <c r="D60" s="34"/>
      <c r="E60" s="34"/>
      <c r="F60" s="34"/>
      <c r="G60" s="34"/>
      <c r="H60" s="51"/>
      <c r="I60" s="52" t="str">
        <f t="shared" ca="1" si="5"/>
        <v/>
      </c>
      <c r="J60" s="51"/>
      <c r="K60" s="52" t="str">
        <f t="shared" ca="1" si="6"/>
        <v/>
      </c>
      <c r="L60" s="51"/>
      <c r="M60" s="52" t="str">
        <f t="shared" ca="1" si="7"/>
        <v/>
      </c>
      <c r="N60" s="51"/>
      <c r="O60" s="52" t="str">
        <f t="shared" ca="1" si="8"/>
        <v/>
      </c>
      <c r="P60" s="51"/>
      <c r="Q60" s="52" t="str">
        <f t="shared" ca="1" si="9"/>
        <v/>
      </c>
      <c r="R60" s="22" t="str">
        <f t="shared" si="0"/>
        <v/>
      </c>
      <c r="S60" s="22" t="str">
        <f t="shared" si="1"/>
        <v/>
      </c>
      <c r="T60" s="22" t="str">
        <f>IF(R60="","",IF(R60=5,INDEX(設定!$A$2:$G$8,MATCH(S60,設定!$A$2:$A$8,1),MATCH(U60,設定!$A$2:$G$2,1)),IF(AJ60,INDEX(設定!$A$11:$G$17,MATCH(S60,設定!$A$11:$A$17,1),MATCH(U60,設定!$A$11:$G$11,1)),"-----")))</f>
        <v/>
      </c>
      <c r="U60" s="23" t="str">
        <f t="shared" si="2"/>
        <v/>
      </c>
      <c r="V60" s="21" t="str">
        <f t="shared" si="3"/>
        <v/>
      </c>
      <c r="X60">
        <v>49</v>
      </c>
      <c r="Y60" t="str">
        <f t="shared" si="21"/>
        <v/>
      </c>
      <c r="Z60" t="str">
        <f t="shared" si="10"/>
        <v>立得点表!3:13</v>
      </c>
      <c r="AA60" s="69" t="str">
        <f t="shared" si="11"/>
        <v>立得点表!17:27</v>
      </c>
      <c r="AB60" t="str">
        <f t="shared" si="12"/>
        <v>上得点表!3:13</v>
      </c>
      <c r="AC60" s="69" t="str">
        <f t="shared" si="13"/>
        <v>上得点表!17:27</v>
      </c>
      <c r="AD60" t="str">
        <f t="shared" si="14"/>
        <v>腕得点表!3:13</v>
      </c>
      <c r="AE60" s="69" t="str">
        <f t="shared" si="15"/>
        <v>腕得点表!17:27</v>
      </c>
      <c r="AF60" t="str">
        <f t="shared" si="16"/>
        <v>往得点表!3:13</v>
      </c>
      <c r="AG60" s="69" t="str">
        <f t="shared" si="17"/>
        <v>往得点表!17:27</v>
      </c>
      <c r="AH60" t="str">
        <f t="shared" si="18"/>
        <v>五得点表!3:13</v>
      </c>
      <c r="AI60" s="69" t="str">
        <f t="shared" si="19"/>
        <v>五得点表!17:27</v>
      </c>
      <c r="AJ60" t="b">
        <f t="shared" si="20"/>
        <v>0</v>
      </c>
    </row>
    <row r="61" spans="1:36" ht="18" customHeight="1">
      <c r="A61" s="24">
        <v>50</v>
      </c>
      <c r="B61" s="138"/>
      <c r="C61" s="139"/>
      <c r="D61" s="35"/>
      <c r="E61" s="35"/>
      <c r="F61" s="35"/>
      <c r="G61" s="35"/>
      <c r="H61" s="53"/>
      <c r="I61" s="54" t="str">
        <f t="shared" ca="1" si="5"/>
        <v/>
      </c>
      <c r="J61" s="53"/>
      <c r="K61" s="54" t="str">
        <f t="shared" ca="1" si="6"/>
        <v/>
      </c>
      <c r="L61" s="53"/>
      <c r="M61" s="54" t="str">
        <f t="shared" ca="1" si="7"/>
        <v/>
      </c>
      <c r="N61" s="53"/>
      <c r="O61" s="54" t="str">
        <f t="shared" ca="1" si="8"/>
        <v/>
      </c>
      <c r="P61" s="53"/>
      <c r="Q61" s="54" t="str">
        <f t="shared" ca="1" si="9"/>
        <v/>
      </c>
      <c r="R61" s="26" t="str">
        <f t="shared" si="0"/>
        <v/>
      </c>
      <c r="S61" s="26" t="str">
        <f t="shared" si="1"/>
        <v/>
      </c>
      <c r="T61" s="26" t="str">
        <f>IF(R61="","",IF(R61=5,INDEX(設定!$A$2:$G$8,MATCH(S61,設定!$A$2:$A$8,1),MATCH(U61,設定!$A$2:$G$2,1)),IF(AJ61,INDEX(設定!$A$11:$G$17,MATCH(S61,設定!$A$11:$A$17,1),MATCH(U61,設定!$A$11:$G$11,1)),"-----")))</f>
        <v/>
      </c>
      <c r="U61" s="27" t="str">
        <f t="shared" si="2"/>
        <v/>
      </c>
      <c r="V61" s="25" t="str">
        <f t="shared" si="3"/>
        <v/>
      </c>
      <c r="X61">
        <v>50</v>
      </c>
      <c r="Y61" t="str">
        <f t="shared" si="21"/>
        <v/>
      </c>
      <c r="Z61" t="str">
        <f t="shared" si="10"/>
        <v>立得点表!3:13</v>
      </c>
      <c r="AA61" s="69" t="str">
        <f t="shared" si="11"/>
        <v>立得点表!17:27</v>
      </c>
      <c r="AB61" t="str">
        <f t="shared" si="12"/>
        <v>上得点表!3:13</v>
      </c>
      <c r="AC61" s="69" t="str">
        <f t="shared" si="13"/>
        <v>上得点表!17:27</v>
      </c>
      <c r="AD61" t="str">
        <f t="shared" si="14"/>
        <v>腕得点表!3:13</v>
      </c>
      <c r="AE61" s="69" t="str">
        <f t="shared" si="15"/>
        <v>腕得点表!17:27</v>
      </c>
      <c r="AF61" t="str">
        <f t="shared" si="16"/>
        <v>往得点表!3:13</v>
      </c>
      <c r="AG61" s="69" t="str">
        <f t="shared" si="17"/>
        <v>往得点表!17:27</v>
      </c>
      <c r="AH61" t="str">
        <f t="shared" si="18"/>
        <v>五得点表!3:13</v>
      </c>
      <c r="AI61" s="69" t="str">
        <f t="shared" si="19"/>
        <v>五得点表!17:27</v>
      </c>
      <c r="AJ61" t="b">
        <f t="shared" si="20"/>
        <v>0</v>
      </c>
    </row>
    <row r="62" spans="1:36" ht="18" customHeight="1">
      <c r="A62" s="14">
        <v>51</v>
      </c>
      <c r="B62" s="140"/>
      <c r="C62" s="141"/>
      <c r="D62" s="33"/>
      <c r="E62" s="33"/>
      <c r="F62" s="33"/>
      <c r="G62" s="33"/>
      <c r="H62" s="49"/>
      <c r="I62" s="50" t="str">
        <f t="shared" ca="1" si="5"/>
        <v/>
      </c>
      <c r="J62" s="49"/>
      <c r="K62" s="50" t="str">
        <f t="shared" ca="1" si="6"/>
        <v/>
      </c>
      <c r="L62" s="49"/>
      <c r="M62" s="50" t="str">
        <f t="shared" ca="1" si="7"/>
        <v/>
      </c>
      <c r="N62" s="49"/>
      <c r="O62" s="50" t="str">
        <f t="shared" ca="1" si="8"/>
        <v/>
      </c>
      <c r="P62" s="49"/>
      <c r="Q62" s="50" t="str">
        <f t="shared" ca="1" si="9"/>
        <v/>
      </c>
      <c r="R62" s="17" t="str">
        <f t="shared" si="0"/>
        <v/>
      </c>
      <c r="S62" s="17" t="str">
        <f t="shared" si="1"/>
        <v/>
      </c>
      <c r="T62" s="17" t="str">
        <f>IF(R62="","",IF(R62=5,INDEX(設定!$A$2:$G$8,MATCH(S62,設定!$A$2:$A$8,1),MATCH(U62,設定!$A$2:$G$2,1)),IF(AJ62,INDEX(設定!$A$11:$G$17,MATCH(S62,設定!$A$11:$A$17,1),MATCH(U62,設定!$A$11:$G$11,1)),"-----")))</f>
        <v/>
      </c>
      <c r="U62" s="18" t="str">
        <f t="shared" si="2"/>
        <v/>
      </c>
      <c r="V62" s="19" t="str">
        <f t="shared" si="3"/>
        <v/>
      </c>
      <c r="X62">
        <v>51</v>
      </c>
      <c r="Y62" t="str">
        <f t="shared" si="21"/>
        <v/>
      </c>
      <c r="Z62" t="str">
        <f t="shared" si="10"/>
        <v>立得点表!3:13</v>
      </c>
      <c r="AA62" s="69" t="str">
        <f t="shared" si="11"/>
        <v>立得点表!17:27</v>
      </c>
      <c r="AB62" t="str">
        <f t="shared" si="12"/>
        <v>上得点表!3:13</v>
      </c>
      <c r="AC62" s="69" t="str">
        <f t="shared" si="13"/>
        <v>上得点表!17:27</v>
      </c>
      <c r="AD62" t="str">
        <f t="shared" si="14"/>
        <v>腕得点表!3:13</v>
      </c>
      <c r="AE62" s="69" t="str">
        <f t="shared" si="15"/>
        <v>腕得点表!17:27</v>
      </c>
      <c r="AF62" t="str">
        <f t="shared" si="16"/>
        <v>往得点表!3:13</v>
      </c>
      <c r="AG62" s="69" t="str">
        <f t="shared" si="17"/>
        <v>往得点表!17:27</v>
      </c>
      <c r="AH62" t="str">
        <f t="shared" si="18"/>
        <v>五得点表!3:13</v>
      </c>
      <c r="AI62" s="69" t="str">
        <f t="shared" si="19"/>
        <v>五得点表!17:27</v>
      </c>
      <c r="AJ62" t="b">
        <f t="shared" si="20"/>
        <v>0</v>
      </c>
    </row>
    <row r="63" spans="1:36" ht="18" customHeight="1">
      <c r="A63" s="20">
        <v>52</v>
      </c>
      <c r="B63" s="142"/>
      <c r="C63" s="143"/>
      <c r="D63" s="34"/>
      <c r="E63" s="34"/>
      <c r="F63" s="34"/>
      <c r="G63" s="34"/>
      <c r="H63" s="51"/>
      <c r="I63" s="52" t="str">
        <f t="shared" ca="1" si="5"/>
        <v/>
      </c>
      <c r="J63" s="51"/>
      <c r="K63" s="52" t="str">
        <f t="shared" ca="1" si="6"/>
        <v/>
      </c>
      <c r="L63" s="51"/>
      <c r="M63" s="52" t="str">
        <f t="shared" ca="1" si="7"/>
        <v/>
      </c>
      <c r="N63" s="51"/>
      <c r="O63" s="52" t="str">
        <f t="shared" ca="1" si="8"/>
        <v/>
      </c>
      <c r="P63" s="51"/>
      <c r="Q63" s="52" t="str">
        <f t="shared" ca="1" si="9"/>
        <v/>
      </c>
      <c r="R63" s="22" t="str">
        <f t="shared" si="0"/>
        <v/>
      </c>
      <c r="S63" s="22" t="str">
        <f t="shared" si="1"/>
        <v/>
      </c>
      <c r="T63" s="22" t="str">
        <f>IF(R63="","",IF(R63=5,INDEX(設定!$A$2:$G$8,MATCH(S63,設定!$A$2:$A$8,1),MATCH(U63,設定!$A$2:$G$2,1)),IF(AJ63,INDEX(設定!$A$11:$G$17,MATCH(S63,設定!$A$11:$A$17,1),MATCH(U63,設定!$A$11:$G$11,1)),"-----")))</f>
        <v/>
      </c>
      <c r="U63" s="23" t="str">
        <f t="shared" si="2"/>
        <v/>
      </c>
      <c r="V63" s="21" t="str">
        <f t="shared" si="3"/>
        <v/>
      </c>
      <c r="X63">
        <v>52</v>
      </c>
      <c r="Y63" t="str">
        <f t="shared" si="21"/>
        <v/>
      </c>
      <c r="Z63" t="str">
        <f t="shared" si="10"/>
        <v>立得点表!3:13</v>
      </c>
      <c r="AA63" s="69" t="str">
        <f t="shared" si="11"/>
        <v>立得点表!17:27</v>
      </c>
      <c r="AB63" t="str">
        <f t="shared" si="12"/>
        <v>上得点表!3:13</v>
      </c>
      <c r="AC63" s="69" t="str">
        <f t="shared" si="13"/>
        <v>上得点表!17:27</v>
      </c>
      <c r="AD63" t="str">
        <f t="shared" si="14"/>
        <v>腕得点表!3:13</v>
      </c>
      <c r="AE63" s="69" t="str">
        <f t="shared" si="15"/>
        <v>腕得点表!17:27</v>
      </c>
      <c r="AF63" t="str">
        <f t="shared" si="16"/>
        <v>往得点表!3:13</v>
      </c>
      <c r="AG63" s="69" t="str">
        <f t="shared" si="17"/>
        <v>往得点表!17:27</v>
      </c>
      <c r="AH63" t="str">
        <f t="shared" si="18"/>
        <v>五得点表!3:13</v>
      </c>
      <c r="AI63" s="69" t="str">
        <f t="shared" si="19"/>
        <v>五得点表!17:27</v>
      </c>
      <c r="AJ63" t="b">
        <f t="shared" si="20"/>
        <v>0</v>
      </c>
    </row>
    <row r="64" spans="1:36" ht="18" customHeight="1">
      <c r="A64" s="20">
        <v>53</v>
      </c>
      <c r="B64" s="142"/>
      <c r="C64" s="143"/>
      <c r="D64" s="34"/>
      <c r="E64" s="34"/>
      <c r="F64" s="34"/>
      <c r="G64" s="34"/>
      <c r="H64" s="51"/>
      <c r="I64" s="52" t="str">
        <f t="shared" ca="1" si="5"/>
        <v/>
      </c>
      <c r="J64" s="51"/>
      <c r="K64" s="52" t="str">
        <f t="shared" ca="1" si="6"/>
        <v/>
      </c>
      <c r="L64" s="51"/>
      <c r="M64" s="52" t="str">
        <f t="shared" ca="1" si="7"/>
        <v/>
      </c>
      <c r="N64" s="51"/>
      <c r="O64" s="52" t="str">
        <f t="shared" ca="1" si="8"/>
        <v/>
      </c>
      <c r="P64" s="51"/>
      <c r="Q64" s="52" t="str">
        <f t="shared" ca="1" si="9"/>
        <v/>
      </c>
      <c r="R64" s="22" t="str">
        <f t="shared" si="0"/>
        <v/>
      </c>
      <c r="S64" s="22" t="str">
        <f t="shared" si="1"/>
        <v/>
      </c>
      <c r="T64" s="22" t="str">
        <f>IF(R64="","",IF(R64=5,INDEX(設定!$A$2:$G$8,MATCH(S64,設定!$A$2:$A$8,1),MATCH(U64,設定!$A$2:$G$2,1)),IF(AJ64,INDEX(設定!$A$11:$G$17,MATCH(S64,設定!$A$11:$A$17,1),MATCH(U64,設定!$A$11:$G$11,1)),"-----")))</f>
        <v/>
      </c>
      <c r="U64" s="23" t="str">
        <f t="shared" si="2"/>
        <v/>
      </c>
      <c r="V64" s="21" t="str">
        <f t="shared" si="3"/>
        <v/>
      </c>
      <c r="X64">
        <v>53</v>
      </c>
      <c r="Y64" t="str">
        <f t="shared" si="21"/>
        <v/>
      </c>
      <c r="Z64" t="str">
        <f t="shared" si="10"/>
        <v>立得点表!3:13</v>
      </c>
      <c r="AA64" s="69" t="str">
        <f t="shared" si="11"/>
        <v>立得点表!17:27</v>
      </c>
      <c r="AB64" t="str">
        <f t="shared" si="12"/>
        <v>上得点表!3:13</v>
      </c>
      <c r="AC64" s="69" t="str">
        <f t="shared" si="13"/>
        <v>上得点表!17:27</v>
      </c>
      <c r="AD64" t="str">
        <f t="shared" si="14"/>
        <v>腕得点表!3:13</v>
      </c>
      <c r="AE64" s="69" t="str">
        <f t="shared" si="15"/>
        <v>腕得点表!17:27</v>
      </c>
      <c r="AF64" t="str">
        <f t="shared" si="16"/>
        <v>往得点表!3:13</v>
      </c>
      <c r="AG64" s="69" t="str">
        <f t="shared" si="17"/>
        <v>往得点表!17:27</v>
      </c>
      <c r="AH64" t="str">
        <f t="shared" si="18"/>
        <v>五得点表!3:13</v>
      </c>
      <c r="AI64" s="69" t="str">
        <f t="shared" si="19"/>
        <v>五得点表!17:27</v>
      </c>
      <c r="AJ64" t="b">
        <f t="shared" si="20"/>
        <v>0</v>
      </c>
    </row>
    <row r="65" spans="1:36" ht="18" customHeight="1">
      <c r="A65" s="20">
        <v>54</v>
      </c>
      <c r="B65" s="142"/>
      <c r="C65" s="143"/>
      <c r="D65" s="34"/>
      <c r="E65" s="34"/>
      <c r="F65" s="34"/>
      <c r="G65" s="34"/>
      <c r="H65" s="51"/>
      <c r="I65" s="52" t="str">
        <f t="shared" ca="1" si="5"/>
        <v/>
      </c>
      <c r="J65" s="51"/>
      <c r="K65" s="52" t="str">
        <f t="shared" ca="1" si="6"/>
        <v/>
      </c>
      <c r="L65" s="51"/>
      <c r="M65" s="52" t="str">
        <f t="shared" ca="1" si="7"/>
        <v/>
      </c>
      <c r="N65" s="51"/>
      <c r="O65" s="52" t="str">
        <f t="shared" ca="1" si="8"/>
        <v/>
      </c>
      <c r="P65" s="51"/>
      <c r="Q65" s="52" t="str">
        <f t="shared" ca="1" si="9"/>
        <v/>
      </c>
      <c r="R65" s="22" t="str">
        <f t="shared" si="0"/>
        <v/>
      </c>
      <c r="S65" s="22" t="str">
        <f t="shared" si="1"/>
        <v/>
      </c>
      <c r="T65" s="22" t="str">
        <f>IF(R65="","",IF(R65=5,INDEX(設定!$A$2:$G$8,MATCH(S65,設定!$A$2:$A$8,1),MATCH(U65,設定!$A$2:$G$2,1)),IF(AJ65,INDEX(設定!$A$11:$G$17,MATCH(S65,設定!$A$11:$A$17,1),MATCH(U65,設定!$A$11:$G$11,1)),"-----")))</f>
        <v/>
      </c>
      <c r="U65" s="23" t="str">
        <f t="shared" si="2"/>
        <v/>
      </c>
      <c r="V65" s="21" t="str">
        <f t="shared" si="3"/>
        <v/>
      </c>
      <c r="X65">
        <v>54</v>
      </c>
      <c r="Y65" t="str">
        <f t="shared" si="21"/>
        <v/>
      </c>
      <c r="Z65" t="str">
        <f t="shared" si="10"/>
        <v>立得点表!3:13</v>
      </c>
      <c r="AA65" s="69" t="str">
        <f t="shared" si="11"/>
        <v>立得点表!17:27</v>
      </c>
      <c r="AB65" t="str">
        <f t="shared" si="12"/>
        <v>上得点表!3:13</v>
      </c>
      <c r="AC65" s="69" t="str">
        <f t="shared" si="13"/>
        <v>上得点表!17:27</v>
      </c>
      <c r="AD65" t="str">
        <f t="shared" si="14"/>
        <v>腕得点表!3:13</v>
      </c>
      <c r="AE65" s="69" t="str">
        <f t="shared" si="15"/>
        <v>腕得点表!17:27</v>
      </c>
      <c r="AF65" t="str">
        <f t="shared" si="16"/>
        <v>往得点表!3:13</v>
      </c>
      <c r="AG65" s="69" t="str">
        <f t="shared" si="17"/>
        <v>往得点表!17:27</v>
      </c>
      <c r="AH65" t="str">
        <f t="shared" si="18"/>
        <v>五得点表!3:13</v>
      </c>
      <c r="AI65" s="69" t="str">
        <f t="shared" si="19"/>
        <v>五得点表!17:27</v>
      </c>
      <c r="AJ65" t="b">
        <f t="shared" si="20"/>
        <v>0</v>
      </c>
    </row>
    <row r="66" spans="1:36" ht="18" customHeight="1">
      <c r="A66" s="24">
        <v>55</v>
      </c>
      <c r="B66" s="138"/>
      <c r="C66" s="139"/>
      <c r="D66" s="35"/>
      <c r="E66" s="35"/>
      <c r="F66" s="35"/>
      <c r="G66" s="35"/>
      <c r="H66" s="53"/>
      <c r="I66" s="54" t="str">
        <f t="shared" ca="1" si="5"/>
        <v/>
      </c>
      <c r="J66" s="53"/>
      <c r="K66" s="54" t="str">
        <f t="shared" ca="1" si="6"/>
        <v/>
      </c>
      <c r="L66" s="53"/>
      <c r="M66" s="54" t="str">
        <f t="shared" ca="1" si="7"/>
        <v/>
      </c>
      <c r="N66" s="53"/>
      <c r="O66" s="54" t="str">
        <f t="shared" ca="1" si="8"/>
        <v/>
      </c>
      <c r="P66" s="53"/>
      <c r="Q66" s="54" t="str">
        <f t="shared" ca="1" si="9"/>
        <v/>
      </c>
      <c r="R66" s="26" t="str">
        <f t="shared" si="0"/>
        <v/>
      </c>
      <c r="S66" s="26" t="str">
        <f t="shared" si="1"/>
        <v/>
      </c>
      <c r="T66" s="26" t="str">
        <f>IF(R66="","",IF(R66=5,INDEX(設定!$A$2:$G$8,MATCH(S66,設定!$A$2:$A$8,1),MATCH(U66,設定!$A$2:$G$2,1)),IF(AJ66,INDEX(設定!$A$11:$G$17,MATCH(S66,設定!$A$11:$A$17,1),MATCH(U66,設定!$A$11:$G$11,1)),"-----")))</f>
        <v/>
      </c>
      <c r="U66" s="27" t="str">
        <f t="shared" si="2"/>
        <v/>
      </c>
      <c r="V66" s="25" t="str">
        <f t="shared" si="3"/>
        <v/>
      </c>
      <c r="X66">
        <v>55</v>
      </c>
      <c r="Y66" t="str">
        <f t="shared" si="21"/>
        <v/>
      </c>
      <c r="Z66" t="str">
        <f t="shared" si="10"/>
        <v>立得点表!3:13</v>
      </c>
      <c r="AA66" s="69" t="str">
        <f t="shared" si="11"/>
        <v>立得点表!17:27</v>
      </c>
      <c r="AB66" t="str">
        <f t="shared" si="12"/>
        <v>上得点表!3:13</v>
      </c>
      <c r="AC66" s="69" t="str">
        <f t="shared" si="13"/>
        <v>上得点表!17:27</v>
      </c>
      <c r="AD66" t="str">
        <f t="shared" si="14"/>
        <v>腕得点表!3:13</v>
      </c>
      <c r="AE66" s="69" t="str">
        <f t="shared" si="15"/>
        <v>腕得点表!17:27</v>
      </c>
      <c r="AF66" t="str">
        <f t="shared" si="16"/>
        <v>往得点表!3:13</v>
      </c>
      <c r="AG66" s="69" t="str">
        <f t="shared" si="17"/>
        <v>往得点表!17:27</v>
      </c>
      <c r="AH66" t="str">
        <f t="shared" si="18"/>
        <v>五得点表!3:13</v>
      </c>
      <c r="AI66" s="69" t="str">
        <f t="shared" si="19"/>
        <v>五得点表!17:27</v>
      </c>
      <c r="AJ66" t="b">
        <f t="shared" si="20"/>
        <v>0</v>
      </c>
    </row>
    <row r="67" spans="1:36" ht="18" customHeight="1">
      <c r="A67" s="14">
        <v>56</v>
      </c>
      <c r="B67" s="140"/>
      <c r="C67" s="141"/>
      <c r="D67" s="33"/>
      <c r="E67" s="33"/>
      <c r="F67" s="33"/>
      <c r="G67" s="33"/>
      <c r="H67" s="49"/>
      <c r="I67" s="50" t="str">
        <f t="shared" ca="1" si="5"/>
        <v/>
      </c>
      <c r="J67" s="49"/>
      <c r="K67" s="50" t="str">
        <f t="shared" ca="1" si="6"/>
        <v/>
      </c>
      <c r="L67" s="49"/>
      <c r="M67" s="50" t="str">
        <f t="shared" ca="1" si="7"/>
        <v/>
      </c>
      <c r="N67" s="49"/>
      <c r="O67" s="50" t="str">
        <f t="shared" ca="1" si="8"/>
        <v/>
      </c>
      <c r="P67" s="49"/>
      <c r="Q67" s="50" t="str">
        <f t="shared" ca="1" si="9"/>
        <v/>
      </c>
      <c r="R67" s="17" t="str">
        <f t="shared" si="0"/>
        <v/>
      </c>
      <c r="S67" s="17" t="str">
        <f t="shared" si="1"/>
        <v/>
      </c>
      <c r="T67" s="17" t="str">
        <f>IF(R67="","",IF(R67=5,INDEX(設定!$A$2:$G$8,MATCH(S67,設定!$A$2:$A$8,1),MATCH(U67,設定!$A$2:$G$2,1)),IF(AJ67,INDEX(設定!$A$11:$G$17,MATCH(S67,設定!$A$11:$A$17,1),MATCH(U67,設定!$A$11:$G$11,1)),"-----")))</f>
        <v/>
      </c>
      <c r="U67" s="18" t="str">
        <f t="shared" si="2"/>
        <v/>
      </c>
      <c r="V67" s="19" t="str">
        <f t="shared" si="3"/>
        <v/>
      </c>
      <c r="X67">
        <v>56</v>
      </c>
      <c r="Y67" t="str">
        <f t="shared" si="21"/>
        <v/>
      </c>
      <c r="Z67" t="str">
        <f t="shared" si="10"/>
        <v>立得点表!3:13</v>
      </c>
      <c r="AA67" s="69" t="str">
        <f t="shared" si="11"/>
        <v>立得点表!17:27</v>
      </c>
      <c r="AB67" t="str">
        <f t="shared" si="12"/>
        <v>上得点表!3:13</v>
      </c>
      <c r="AC67" s="69" t="str">
        <f t="shared" si="13"/>
        <v>上得点表!17:27</v>
      </c>
      <c r="AD67" t="str">
        <f t="shared" si="14"/>
        <v>腕得点表!3:13</v>
      </c>
      <c r="AE67" s="69" t="str">
        <f t="shared" si="15"/>
        <v>腕得点表!17:27</v>
      </c>
      <c r="AF67" t="str">
        <f t="shared" si="16"/>
        <v>往得点表!3:13</v>
      </c>
      <c r="AG67" s="69" t="str">
        <f t="shared" si="17"/>
        <v>往得点表!17:27</v>
      </c>
      <c r="AH67" t="str">
        <f t="shared" si="18"/>
        <v>五得点表!3:13</v>
      </c>
      <c r="AI67" s="69" t="str">
        <f t="shared" si="19"/>
        <v>五得点表!17:27</v>
      </c>
      <c r="AJ67" t="b">
        <f t="shared" si="20"/>
        <v>0</v>
      </c>
    </row>
    <row r="68" spans="1:36" ht="18" customHeight="1">
      <c r="A68" s="20">
        <v>57</v>
      </c>
      <c r="B68" s="142"/>
      <c r="C68" s="143"/>
      <c r="D68" s="34"/>
      <c r="E68" s="34"/>
      <c r="F68" s="34"/>
      <c r="G68" s="34"/>
      <c r="H68" s="51"/>
      <c r="I68" s="52" t="str">
        <f t="shared" ca="1" si="5"/>
        <v/>
      </c>
      <c r="J68" s="51"/>
      <c r="K68" s="52" t="str">
        <f t="shared" ca="1" si="6"/>
        <v/>
      </c>
      <c r="L68" s="51"/>
      <c r="M68" s="52" t="str">
        <f t="shared" ca="1" si="7"/>
        <v/>
      </c>
      <c r="N68" s="51"/>
      <c r="O68" s="52" t="str">
        <f t="shared" ca="1" si="8"/>
        <v/>
      </c>
      <c r="P68" s="51"/>
      <c r="Q68" s="52" t="str">
        <f t="shared" ca="1" si="9"/>
        <v/>
      </c>
      <c r="R68" s="22" t="str">
        <f t="shared" si="0"/>
        <v/>
      </c>
      <c r="S68" s="22" t="str">
        <f t="shared" si="1"/>
        <v/>
      </c>
      <c r="T68" s="22" t="str">
        <f>IF(R68="","",IF(R68=5,INDEX(設定!$A$2:$G$8,MATCH(S68,設定!$A$2:$A$8,1),MATCH(U68,設定!$A$2:$G$2,1)),IF(AJ68,INDEX(設定!$A$11:$G$17,MATCH(S68,設定!$A$11:$A$17,1),MATCH(U68,設定!$A$11:$G$11,1)),"-----")))</f>
        <v/>
      </c>
      <c r="U68" s="23" t="str">
        <f t="shared" si="2"/>
        <v/>
      </c>
      <c r="V68" s="21" t="str">
        <f t="shared" si="3"/>
        <v/>
      </c>
      <c r="X68">
        <v>57</v>
      </c>
      <c r="Y68" t="str">
        <f t="shared" si="21"/>
        <v/>
      </c>
      <c r="Z68" t="str">
        <f t="shared" si="10"/>
        <v>立得点表!3:13</v>
      </c>
      <c r="AA68" s="69" t="str">
        <f t="shared" si="11"/>
        <v>立得点表!17:27</v>
      </c>
      <c r="AB68" t="str">
        <f t="shared" si="12"/>
        <v>上得点表!3:13</v>
      </c>
      <c r="AC68" s="69" t="str">
        <f t="shared" si="13"/>
        <v>上得点表!17:27</v>
      </c>
      <c r="AD68" t="str">
        <f t="shared" si="14"/>
        <v>腕得点表!3:13</v>
      </c>
      <c r="AE68" s="69" t="str">
        <f t="shared" si="15"/>
        <v>腕得点表!17:27</v>
      </c>
      <c r="AF68" t="str">
        <f t="shared" si="16"/>
        <v>往得点表!3:13</v>
      </c>
      <c r="AG68" s="69" t="str">
        <f t="shared" si="17"/>
        <v>往得点表!17:27</v>
      </c>
      <c r="AH68" t="str">
        <f t="shared" si="18"/>
        <v>五得点表!3:13</v>
      </c>
      <c r="AI68" s="69" t="str">
        <f t="shared" si="19"/>
        <v>五得点表!17:27</v>
      </c>
      <c r="AJ68" t="b">
        <f t="shared" si="20"/>
        <v>0</v>
      </c>
    </row>
    <row r="69" spans="1:36" ht="18" customHeight="1">
      <c r="A69" s="20">
        <v>58</v>
      </c>
      <c r="B69" s="142"/>
      <c r="C69" s="143"/>
      <c r="D69" s="34"/>
      <c r="E69" s="34"/>
      <c r="F69" s="34"/>
      <c r="G69" s="34"/>
      <c r="H69" s="51"/>
      <c r="I69" s="52" t="str">
        <f t="shared" ca="1" si="5"/>
        <v/>
      </c>
      <c r="J69" s="51"/>
      <c r="K69" s="52" t="str">
        <f t="shared" ca="1" si="6"/>
        <v/>
      </c>
      <c r="L69" s="51"/>
      <c r="M69" s="52" t="str">
        <f t="shared" ca="1" si="7"/>
        <v/>
      </c>
      <c r="N69" s="51"/>
      <c r="O69" s="52" t="str">
        <f t="shared" ca="1" si="8"/>
        <v/>
      </c>
      <c r="P69" s="51"/>
      <c r="Q69" s="52" t="str">
        <f t="shared" ca="1" si="9"/>
        <v/>
      </c>
      <c r="R69" s="22" t="str">
        <f t="shared" si="0"/>
        <v/>
      </c>
      <c r="S69" s="22" t="str">
        <f t="shared" si="1"/>
        <v/>
      </c>
      <c r="T69" s="22" t="str">
        <f>IF(R69="","",IF(R69=5,INDEX(設定!$A$2:$G$8,MATCH(S69,設定!$A$2:$A$8,1),MATCH(U69,設定!$A$2:$G$2,1)),IF(AJ69,INDEX(設定!$A$11:$G$17,MATCH(S69,設定!$A$11:$A$17,1),MATCH(U69,設定!$A$11:$G$11,1)),"-----")))</f>
        <v/>
      </c>
      <c r="U69" s="23" t="str">
        <f t="shared" si="2"/>
        <v/>
      </c>
      <c r="V69" s="21" t="str">
        <f t="shared" si="3"/>
        <v/>
      </c>
      <c r="X69">
        <v>58</v>
      </c>
      <c r="Y69" t="str">
        <f t="shared" si="21"/>
        <v/>
      </c>
      <c r="Z69" t="str">
        <f t="shared" si="10"/>
        <v>立得点表!3:13</v>
      </c>
      <c r="AA69" s="69" t="str">
        <f t="shared" si="11"/>
        <v>立得点表!17:27</v>
      </c>
      <c r="AB69" t="str">
        <f t="shared" si="12"/>
        <v>上得点表!3:13</v>
      </c>
      <c r="AC69" s="69" t="str">
        <f t="shared" si="13"/>
        <v>上得点表!17:27</v>
      </c>
      <c r="AD69" t="str">
        <f t="shared" si="14"/>
        <v>腕得点表!3:13</v>
      </c>
      <c r="AE69" s="69" t="str">
        <f t="shared" si="15"/>
        <v>腕得点表!17:27</v>
      </c>
      <c r="AF69" t="str">
        <f t="shared" si="16"/>
        <v>往得点表!3:13</v>
      </c>
      <c r="AG69" s="69" t="str">
        <f t="shared" si="17"/>
        <v>往得点表!17:27</v>
      </c>
      <c r="AH69" t="str">
        <f t="shared" si="18"/>
        <v>五得点表!3:13</v>
      </c>
      <c r="AI69" s="69" t="str">
        <f t="shared" si="19"/>
        <v>五得点表!17:27</v>
      </c>
      <c r="AJ69" t="b">
        <f t="shared" si="20"/>
        <v>0</v>
      </c>
    </row>
    <row r="70" spans="1:36" ht="18" customHeight="1">
      <c r="A70" s="20">
        <v>59</v>
      </c>
      <c r="B70" s="142"/>
      <c r="C70" s="143"/>
      <c r="D70" s="34"/>
      <c r="E70" s="34"/>
      <c r="F70" s="34"/>
      <c r="G70" s="34"/>
      <c r="H70" s="51"/>
      <c r="I70" s="52" t="str">
        <f t="shared" ca="1" si="5"/>
        <v/>
      </c>
      <c r="J70" s="51"/>
      <c r="K70" s="52" t="str">
        <f t="shared" ca="1" si="6"/>
        <v/>
      </c>
      <c r="L70" s="51"/>
      <c r="M70" s="52" t="str">
        <f t="shared" ca="1" si="7"/>
        <v/>
      </c>
      <c r="N70" s="51"/>
      <c r="O70" s="52" t="str">
        <f t="shared" ca="1" si="8"/>
        <v/>
      </c>
      <c r="P70" s="51"/>
      <c r="Q70" s="52" t="str">
        <f t="shared" ca="1" si="9"/>
        <v/>
      </c>
      <c r="R70" s="22" t="str">
        <f t="shared" si="0"/>
        <v/>
      </c>
      <c r="S70" s="22" t="str">
        <f t="shared" si="1"/>
        <v/>
      </c>
      <c r="T70" s="22" t="str">
        <f>IF(R70="","",IF(R70=5,INDEX(設定!$A$2:$G$8,MATCH(S70,設定!$A$2:$A$8,1),MATCH(U70,設定!$A$2:$G$2,1)),IF(AJ70,INDEX(設定!$A$11:$G$17,MATCH(S70,設定!$A$11:$A$17,1),MATCH(U70,設定!$A$11:$G$11,1)),"-----")))</f>
        <v/>
      </c>
      <c r="U70" s="23" t="str">
        <f t="shared" si="2"/>
        <v/>
      </c>
      <c r="V70" s="21" t="str">
        <f t="shared" si="3"/>
        <v/>
      </c>
      <c r="X70">
        <v>59</v>
      </c>
      <c r="Y70" t="str">
        <f t="shared" si="21"/>
        <v/>
      </c>
      <c r="Z70" t="str">
        <f t="shared" si="10"/>
        <v>立得点表!3:13</v>
      </c>
      <c r="AA70" s="69" t="str">
        <f t="shared" si="11"/>
        <v>立得点表!17:27</v>
      </c>
      <c r="AB70" t="str">
        <f t="shared" si="12"/>
        <v>上得点表!3:13</v>
      </c>
      <c r="AC70" s="69" t="str">
        <f t="shared" si="13"/>
        <v>上得点表!17:27</v>
      </c>
      <c r="AD70" t="str">
        <f t="shared" si="14"/>
        <v>腕得点表!3:13</v>
      </c>
      <c r="AE70" s="69" t="str">
        <f t="shared" si="15"/>
        <v>腕得点表!17:27</v>
      </c>
      <c r="AF70" t="str">
        <f t="shared" si="16"/>
        <v>往得点表!3:13</v>
      </c>
      <c r="AG70" s="69" t="str">
        <f t="shared" si="17"/>
        <v>往得点表!17:27</v>
      </c>
      <c r="AH70" t="str">
        <f t="shared" si="18"/>
        <v>五得点表!3:13</v>
      </c>
      <c r="AI70" s="69" t="str">
        <f t="shared" si="19"/>
        <v>五得点表!17:27</v>
      </c>
      <c r="AJ70" t="b">
        <f t="shared" si="20"/>
        <v>0</v>
      </c>
    </row>
    <row r="71" spans="1:36" ht="18" customHeight="1" thickBot="1">
      <c r="A71" s="28">
        <v>60</v>
      </c>
      <c r="B71" s="144"/>
      <c r="C71" s="145"/>
      <c r="D71" s="36"/>
      <c r="E71" s="36"/>
      <c r="F71" s="36"/>
      <c r="G71" s="36"/>
      <c r="H71" s="55"/>
      <c r="I71" s="56" t="str">
        <f t="shared" ca="1" si="5"/>
        <v/>
      </c>
      <c r="J71" s="55"/>
      <c r="K71" s="56" t="str">
        <f t="shared" ca="1" si="6"/>
        <v/>
      </c>
      <c r="L71" s="55"/>
      <c r="M71" s="56" t="str">
        <f t="shared" ca="1" si="7"/>
        <v/>
      </c>
      <c r="N71" s="55"/>
      <c r="O71" s="56" t="str">
        <f t="shared" ca="1" si="8"/>
        <v/>
      </c>
      <c r="P71" s="55"/>
      <c r="Q71" s="56" t="str">
        <f t="shared" ca="1" si="9"/>
        <v/>
      </c>
      <c r="R71" s="30" t="str">
        <f t="shared" si="0"/>
        <v/>
      </c>
      <c r="S71" s="30" t="str">
        <f t="shared" si="1"/>
        <v/>
      </c>
      <c r="T71" s="30" t="str">
        <f>IF(R71="","",IF(R71=5,INDEX(設定!$A$2:$G$8,MATCH(S71,設定!$A$2:$A$8,1),MATCH(U71,設定!$A$2:$G$2,1)),IF(AJ71,INDEX(設定!$A$11:$G$17,MATCH(S71,設定!$A$11:$A$17,1),MATCH(U71,設定!$A$11:$G$11,1)),"-----")))</f>
        <v/>
      </c>
      <c r="U71" s="31" t="str">
        <f t="shared" si="2"/>
        <v/>
      </c>
      <c r="V71" s="29" t="str">
        <f t="shared" si="3"/>
        <v/>
      </c>
      <c r="X71">
        <v>60</v>
      </c>
      <c r="Y71" t="str">
        <f t="shared" si="21"/>
        <v/>
      </c>
      <c r="Z71" t="str">
        <f t="shared" si="10"/>
        <v>立得点表!3:13</v>
      </c>
      <c r="AA71" s="69" t="str">
        <f t="shared" si="11"/>
        <v>立得点表!17:27</v>
      </c>
      <c r="AB71" t="str">
        <f t="shared" si="12"/>
        <v>上得点表!3:13</v>
      </c>
      <c r="AC71" s="69" t="str">
        <f t="shared" si="13"/>
        <v>上得点表!17:27</v>
      </c>
      <c r="AD71" t="str">
        <f t="shared" si="14"/>
        <v>腕得点表!3:13</v>
      </c>
      <c r="AE71" s="69" t="str">
        <f t="shared" si="15"/>
        <v>腕得点表!17:27</v>
      </c>
      <c r="AF71" t="str">
        <f t="shared" si="16"/>
        <v>往得点表!3:13</v>
      </c>
      <c r="AG71" s="69" t="str">
        <f t="shared" si="17"/>
        <v>往得点表!17:27</v>
      </c>
      <c r="AH71" t="str">
        <f t="shared" si="18"/>
        <v>五得点表!3:13</v>
      </c>
      <c r="AI71" s="69" t="str">
        <f t="shared" si="19"/>
        <v>五得点表!17:27</v>
      </c>
      <c r="AJ71" t="b">
        <f t="shared" si="20"/>
        <v>0</v>
      </c>
    </row>
    <row r="72" spans="1:36" ht="18" customHeight="1">
      <c r="A72" s="15">
        <v>61</v>
      </c>
      <c r="B72" s="146"/>
      <c r="C72" s="147"/>
      <c r="D72" s="37"/>
      <c r="E72" s="37"/>
      <c r="F72" s="37"/>
      <c r="G72" s="37"/>
      <c r="H72" s="57"/>
      <c r="I72" s="50" t="str">
        <f t="shared" ca="1" si="5"/>
        <v/>
      </c>
      <c r="J72" s="57"/>
      <c r="K72" s="50" t="str">
        <f t="shared" ca="1" si="6"/>
        <v/>
      </c>
      <c r="L72" s="57"/>
      <c r="M72" s="50" t="str">
        <f t="shared" ca="1" si="7"/>
        <v/>
      </c>
      <c r="N72" s="57"/>
      <c r="O72" s="50" t="str">
        <f t="shared" ca="1" si="8"/>
        <v/>
      </c>
      <c r="P72" s="57"/>
      <c r="Q72" s="50" t="str">
        <f t="shared" ca="1" si="9"/>
        <v/>
      </c>
      <c r="R72" s="17" t="str">
        <f t="shared" si="0"/>
        <v/>
      </c>
      <c r="S72" s="17" t="str">
        <f t="shared" si="1"/>
        <v/>
      </c>
      <c r="T72" s="17" t="str">
        <f>IF(R72="","",IF(R72=5,INDEX(設定!$A$2:$G$8,MATCH(S72,設定!$A$2:$A$8,1),MATCH(U72,設定!$A$2:$G$2,1)),IF(AJ72,INDEX(設定!$A$11:$G$17,MATCH(S72,設定!$A$11:$A$17,1),MATCH(U72,設定!$A$11:$G$11,1)),"-----")))</f>
        <v/>
      </c>
      <c r="U72" s="18" t="str">
        <f t="shared" si="2"/>
        <v/>
      </c>
      <c r="V72" s="19" t="str">
        <f t="shared" si="3"/>
        <v/>
      </c>
      <c r="X72">
        <v>61</v>
      </c>
      <c r="Y72" t="str">
        <f t="shared" si="21"/>
        <v/>
      </c>
      <c r="Z72" t="str">
        <f t="shared" si="10"/>
        <v>立得点表!3:13</v>
      </c>
      <c r="AA72" s="69" t="str">
        <f t="shared" si="11"/>
        <v>立得点表!17:27</v>
      </c>
      <c r="AB72" t="str">
        <f t="shared" si="12"/>
        <v>上得点表!3:13</v>
      </c>
      <c r="AC72" s="69" t="str">
        <f t="shared" si="13"/>
        <v>上得点表!17:27</v>
      </c>
      <c r="AD72" t="str">
        <f t="shared" si="14"/>
        <v>腕得点表!3:13</v>
      </c>
      <c r="AE72" s="69" t="str">
        <f t="shared" si="15"/>
        <v>腕得点表!17:27</v>
      </c>
      <c r="AF72" t="str">
        <f t="shared" si="16"/>
        <v>往得点表!3:13</v>
      </c>
      <c r="AG72" s="69" t="str">
        <f t="shared" si="17"/>
        <v>往得点表!17:27</v>
      </c>
      <c r="AH72" t="str">
        <f t="shared" si="18"/>
        <v>五得点表!3:13</v>
      </c>
      <c r="AI72" s="69" t="str">
        <f t="shared" si="19"/>
        <v>五得点表!17:27</v>
      </c>
      <c r="AJ72" t="b">
        <f t="shared" si="20"/>
        <v>0</v>
      </c>
    </row>
    <row r="73" spans="1:36" ht="18" customHeight="1">
      <c r="A73" s="20">
        <v>62</v>
      </c>
      <c r="B73" s="142"/>
      <c r="C73" s="143"/>
      <c r="D73" s="34"/>
      <c r="E73" s="34"/>
      <c r="F73" s="34"/>
      <c r="G73" s="34"/>
      <c r="H73" s="51"/>
      <c r="I73" s="52" t="str">
        <f t="shared" ca="1" si="5"/>
        <v/>
      </c>
      <c r="J73" s="51"/>
      <c r="K73" s="52" t="str">
        <f t="shared" ca="1" si="6"/>
        <v/>
      </c>
      <c r="L73" s="51"/>
      <c r="M73" s="52" t="str">
        <f t="shared" ca="1" si="7"/>
        <v/>
      </c>
      <c r="N73" s="51"/>
      <c r="O73" s="52" t="str">
        <f t="shared" ca="1" si="8"/>
        <v/>
      </c>
      <c r="P73" s="51"/>
      <c r="Q73" s="52" t="str">
        <f t="shared" ca="1" si="9"/>
        <v/>
      </c>
      <c r="R73" s="22" t="str">
        <f t="shared" si="0"/>
        <v/>
      </c>
      <c r="S73" s="22" t="str">
        <f t="shared" si="1"/>
        <v/>
      </c>
      <c r="T73" s="22" t="str">
        <f>IF(R73="","",IF(R73=5,INDEX(設定!$A$2:$G$8,MATCH(S73,設定!$A$2:$A$8,1),MATCH(U73,設定!$A$2:$G$2,1)),IF(AJ73,INDEX(設定!$A$11:$G$17,MATCH(S73,設定!$A$11:$A$17,1),MATCH(U73,設定!$A$11:$G$11,1)),"-----")))</f>
        <v/>
      </c>
      <c r="U73" s="23" t="str">
        <f t="shared" si="2"/>
        <v/>
      </c>
      <c r="V73" s="21" t="str">
        <f t="shared" si="3"/>
        <v/>
      </c>
      <c r="X73">
        <v>62</v>
      </c>
      <c r="Y73" t="str">
        <f t="shared" si="21"/>
        <v/>
      </c>
      <c r="Z73" t="str">
        <f t="shared" si="10"/>
        <v>立得点表!3:13</v>
      </c>
      <c r="AA73" s="69" t="str">
        <f t="shared" si="11"/>
        <v>立得点表!17:27</v>
      </c>
      <c r="AB73" t="str">
        <f t="shared" si="12"/>
        <v>上得点表!3:13</v>
      </c>
      <c r="AC73" s="69" t="str">
        <f t="shared" si="13"/>
        <v>上得点表!17:27</v>
      </c>
      <c r="AD73" t="str">
        <f t="shared" si="14"/>
        <v>腕得点表!3:13</v>
      </c>
      <c r="AE73" s="69" t="str">
        <f t="shared" si="15"/>
        <v>腕得点表!17:27</v>
      </c>
      <c r="AF73" t="str">
        <f t="shared" si="16"/>
        <v>往得点表!3:13</v>
      </c>
      <c r="AG73" s="69" t="str">
        <f t="shared" si="17"/>
        <v>往得点表!17:27</v>
      </c>
      <c r="AH73" t="str">
        <f t="shared" si="18"/>
        <v>五得点表!3:13</v>
      </c>
      <c r="AI73" s="69" t="str">
        <f t="shared" si="19"/>
        <v>五得点表!17:27</v>
      </c>
      <c r="AJ73" t="b">
        <f t="shared" si="20"/>
        <v>0</v>
      </c>
    </row>
    <row r="74" spans="1:36" ht="18" customHeight="1">
      <c r="A74" s="20">
        <v>63</v>
      </c>
      <c r="B74" s="142"/>
      <c r="C74" s="143"/>
      <c r="D74" s="34"/>
      <c r="E74" s="34"/>
      <c r="F74" s="34"/>
      <c r="G74" s="34"/>
      <c r="H74" s="51"/>
      <c r="I74" s="52" t="str">
        <f t="shared" ca="1" si="5"/>
        <v/>
      </c>
      <c r="J74" s="51"/>
      <c r="K74" s="52" t="str">
        <f t="shared" ca="1" si="6"/>
        <v/>
      </c>
      <c r="L74" s="51"/>
      <c r="M74" s="52" t="str">
        <f t="shared" ca="1" si="7"/>
        <v/>
      </c>
      <c r="N74" s="51"/>
      <c r="O74" s="52" t="str">
        <f t="shared" ca="1" si="8"/>
        <v/>
      </c>
      <c r="P74" s="51"/>
      <c r="Q74" s="52" t="str">
        <f t="shared" ca="1" si="9"/>
        <v/>
      </c>
      <c r="R74" s="22" t="str">
        <f t="shared" si="0"/>
        <v/>
      </c>
      <c r="S74" s="22" t="str">
        <f t="shared" si="1"/>
        <v/>
      </c>
      <c r="T74" s="22" t="str">
        <f>IF(R74="","",IF(R74=5,INDEX(設定!$A$2:$G$8,MATCH(S74,設定!$A$2:$A$8,1),MATCH(U74,設定!$A$2:$G$2,1)),IF(AJ74,INDEX(設定!$A$11:$G$17,MATCH(S74,設定!$A$11:$A$17,1),MATCH(U74,設定!$A$11:$G$11,1)),"-----")))</f>
        <v/>
      </c>
      <c r="U74" s="23" t="str">
        <f t="shared" si="2"/>
        <v/>
      </c>
      <c r="V74" s="21" t="str">
        <f t="shared" si="3"/>
        <v/>
      </c>
      <c r="X74">
        <v>63</v>
      </c>
      <c r="Y74" t="str">
        <f t="shared" si="21"/>
        <v/>
      </c>
      <c r="Z74" t="str">
        <f t="shared" si="10"/>
        <v>立得点表!3:13</v>
      </c>
      <c r="AA74" s="69" t="str">
        <f t="shared" si="11"/>
        <v>立得点表!17:27</v>
      </c>
      <c r="AB74" t="str">
        <f t="shared" si="12"/>
        <v>上得点表!3:13</v>
      </c>
      <c r="AC74" s="69" t="str">
        <f t="shared" si="13"/>
        <v>上得点表!17:27</v>
      </c>
      <c r="AD74" t="str">
        <f t="shared" si="14"/>
        <v>腕得点表!3:13</v>
      </c>
      <c r="AE74" s="69" t="str">
        <f t="shared" si="15"/>
        <v>腕得点表!17:27</v>
      </c>
      <c r="AF74" t="str">
        <f t="shared" si="16"/>
        <v>往得点表!3:13</v>
      </c>
      <c r="AG74" s="69" t="str">
        <f t="shared" si="17"/>
        <v>往得点表!17:27</v>
      </c>
      <c r="AH74" t="str">
        <f t="shared" si="18"/>
        <v>五得点表!3:13</v>
      </c>
      <c r="AI74" s="69" t="str">
        <f t="shared" si="19"/>
        <v>五得点表!17:27</v>
      </c>
      <c r="AJ74" t="b">
        <f t="shared" si="20"/>
        <v>0</v>
      </c>
    </row>
    <row r="75" spans="1:36" ht="18" customHeight="1">
      <c r="A75" s="20">
        <v>64</v>
      </c>
      <c r="B75" s="142"/>
      <c r="C75" s="143"/>
      <c r="D75" s="34"/>
      <c r="E75" s="34"/>
      <c r="F75" s="34"/>
      <c r="G75" s="34"/>
      <c r="H75" s="51"/>
      <c r="I75" s="52" t="str">
        <f t="shared" ca="1" si="5"/>
        <v/>
      </c>
      <c r="J75" s="51"/>
      <c r="K75" s="52" t="str">
        <f t="shared" ca="1" si="6"/>
        <v/>
      </c>
      <c r="L75" s="51"/>
      <c r="M75" s="52" t="str">
        <f t="shared" ca="1" si="7"/>
        <v/>
      </c>
      <c r="N75" s="51"/>
      <c r="O75" s="52" t="str">
        <f t="shared" ca="1" si="8"/>
        <v/>
      </c>
      <c r="P75" s="51"/>
      <c r="Q75" s="52" t="str">
        <f t="shared" ca="1" si="9"/>
        <v/>
      </c>
      <c r="R75" s="22" t="str">
        <f t="shared" si="0"/>
        <v/>
      </c>
      <c r="S75" s="22" t="str">
        <f t="shared" si="1"/>
        <v/>
      </c>
      <c r="T75" s="22" t="str">
        <f>IF(R75="","",IF(R75=5,INDEX(設定!$A$2:$G$8,MATCH(S75,設定!$A$2:$A$8,1),MATCH(U75,設定!$A$2:$G$2,1)),IF(AJ75,INDEX(設定!$A$11:$G$17,MATCH(S75,設定!$A$11:$A$17,1),MATCH(U75,設定!$A$11:$G$11,1)),"-----")))</f>
        <v/>
      </c>
      <c r="U75" s="23" t="str">
        <f t="shared" si="2"/>
        <v/>
      </c>
      <c r="V75" s="21" t="str">
        <f t="shared" si="3"/>
        <v/>
      </c>
      <c r="X75">
        <v>64</v>
      </c>
      <c r="Y75" t="str">
        <f t="shared" si="21"/>
        <v/>
      </c>
      <c r="Z75" t="str">
        <f t="shared" si="10"/>
        <v>立得点表!3:13</v>
      </c>
      <c r="AA75" s="69" t="str">
        <f t="shared" si="11"/>
        <v>立得点表!17:27</v>
      </c>
      <c r="AB75" t="str">
        <f t="shared" si="12"/>
        <v>上得点表!3:13</v>
      </c>
      <c r="AC75" s="69" t="str">
        <f t="shared" si="13"/>
        <v>上得点表!17:27</v>
      </c>
      <c r="AD75" t="str">
        <f t="shared" si="14"/>
        <v>腕得点表!3:13</v>
      </c>
      <c r="AE75" s="69" t="str">
        <f t="shared" si="15"/>
        <v>腕得点表!17:27</v>
      </c>
      <c r="AF75" t="str">
        <f t="shared" si="16"/>
        <v>往得点表!3:13</v>
      </c>
      <c r="AG75" s="69" t="str">
        <f t="shared" si="17"/>
        <v>往得点表!17:27</v>
      </c>
      <c r="AH75" t="str">
        <f t="shared" si="18"/>
        <v>五得点表!3:13</v>
      </c>
      <c r="AI75" s="69" t="str">
        <f t="shared" si="19"/>
        <v>五得点表!17:27</v>
      </c>
      <c r="AJ75" t="b">
        <f t="shared" si="20"/>
        <v>0</v>
      </c>
    </row>
    <row r="76" spans="1:36" ht="18" customHeight="1">
      <c r="A76" s="24">
        <v>65</v>
      </c>
      <c r="B76" s="138"/>
      <c r="C76" s="139"/>
      <c r="D76" s="35"/>
      <c r="E76" s="35"/>
      <c r="F76" s="35"/>
      <c r="G76" s="35"/>
      <c r="H76" s="53"/>
      <c r="I76" s="54" t="str">
        <f t="shared" ca="1" si="5"/>
        <v/>
      </c>
      <c r="J76" s="53"/>
      <c r="K76" s="54" t="str">
        <f t="shared" ca="1" si="6"/>
        <v/>
      </c>
      <c r="L76" s="53"/>
      <c r="M76" s="54" t="str">
        <f t="shared" ca="1" si="7"/>
        <v/>
      </c>
      <c r="N76" s="53"/>
      <c r="O76" s="54" t="str">
        <f t="shared" ca="1" si="8"/>
        <v/>
      </c>
      <c r="P76" s="53"/>
      <c r="Q76" s="54" t="str">
        <f t="shared" ca="1" si="9"/>
        <v/>
      </c>
      <c r="R76" s="26" t="str">
        <f t="shared" ref="R76:R111" si="22">IF(B76="","",COUNT(H76,J76,L76,N76,P76))</f>
        <v/>
      </c>
      <c r="S76" s="26" t="str">
        <f t="shared" ref="S76:S111" si="23">IF(B76="","",SUM(I76,K76,M76,O76,Q76))</f>
        <v/>
      </c>
      <c r="T76" s="26" t="str">
        <f>IF(R76="","",IF(R76=5,INDEX(設定!$A$2:$G$8,MATCH(S76,設定!$A$2:$A$8,1),MATCH(U76,設定!$A$2:$G$2,1)),IF(AJ76,INDEX(設定!$A$11:$G$17,MATCH(S76,設定!$A$11:$A$17,1),MATCH(U76,設定!$A$11:$G$11,1)),"-----")))</f>
        <v/>
      </c>
      <c r="U76" s="27" t="str">
        <f t="shared" ref="U76:U111" si="24">IF(B76="","",MIN(I76,K76,M76,O76,Q76))</f>
        <v/>
      </c>
      <c r="V76" s="25" t="str">
        <f t="shared" ref="V76:V111" si="25">IF(B76="","",MAX(I76,K76,M76,O76,Q76))</f>
        <v/>
      </c>
      <c r="X76">
        <v>65</v>
      </c>
      <c r="Y76" t="str">
        <f t="shared" ref="Y76:Y111" si="26">IF(E76="","",VLOOKUP(E76,年齢変換表,2))</f>
        <v/>
      </c>
      <c r="Z76" t="str">
        <f t="shared" si="10"/>
        <v>立得点表!3:13</v>
      </c>
      <c r="AA76" s="69" t="str">
        <f t="shared" si="11"/>
        <v>立得点表!17:27</v>
      </c>
      <c r="AB76" t="str">
        <f t="shared" si="12"/>
        <v>上得点表!3:13</v>
      </c>
      <c r="AC76" s="69" t="str">
        <f t="shared" si="13"/>
        <v>上得点表!17:27</v>
      </c>
      <c r="AD76" t="str">
        <f t="shared" si="14"/>
        <v>腕得点表!3:13</v>
      </c>
      <c r="AE76" s="69" t="str">
        <f t="shared" si="15"/>
        <v>腕得点表!17:27</v>
      </c>
      <c r="AF76" t="str">
        <f t="shared" si="16"/>
        <v>往得点表!3:13</v>
      </c>
      <c r="AG76" s="69" t="str">
        <f t="shared" si="17"/>
        <v>往得点表!17:27</v>
      </c>
      <c r="AH76" t="str">
        <f t="shared" si="18"/>
        <v>五得点表!3:13</v>
      </c>
      <c r="AI76" s="69" t="str">
        <f t="shared" si="19"/>
        <v>五得点表!17:27</v>
      </c>
      <c r="AJ76" t="b">
        <f t="shared" si="20"/>
        <v>0</v>
      </c>
    </row>
    <row r="77" spans="1:36" ht="18" customHeight="1">
      <c r="A77" s="14">
        <v>66</v>
      </c>
      <c r="B77" s="140"/>
      <c r="C77" s="141"/>
      <c r="D77" s="33"/>
      <c r="E77" s="33"/>
      <c r="F77" s="33"/>
      <c r="G77" s="33"/>
      <c r="H77" s="49"/>
      <c r="I77" s="50" t="str">
        <f t="shared" ref="I77:I111" ca="1" si="27">IF(B77="","",IF(H77="","",CHOOSE(MATCH($H77,IF($D77="男",INDIRECT(Z77),INDIRECT(AA77)),1),0,1,2,3,4,5,6,7,8,9,10)))</f>
        <v/>
      </c>
      <c r="J77" s="49"/>
      <c r="K77" s="50" t="str">
        <f t="shared" ref="K77:K111" ca="1" si="28">IF(B77="","",IF(J77="","",CHOOSE(MATCH(J77,IF($D77="男",INDIRECT(AB77),INDIRECT(AC77)),1),0,1,2,3,4,5,6,7,8,9,10)))</f>
        <v/>
      </c>
      <c r="L77" s="49"/>
      <c r="M77" s="50" t="str">
        <f t="shared" ref="M77:M111" ca="1" si="29">IF(B77="","",IF(L77="","",CHOOSE(MATCH(L77,IF($D77="男",INDIRECT(AD77),INDIRECT(AE77)),1),0,1,2,3,4,5,6,7,8,9,10)))</f>
        <v/>
      </c>
      <c r="N77" s="49"/>
      <c r="O77" s="50" t="str">
        <f t="shared" ref="O77:O111" ca="1" si="30">IF(B77="","",IF(N77="","",CHOOSE(MATCH(N77,IF($D77="男",INDIRECT(AF77),INDIRECT(AG77)),1),0,1,2,3,4,5,6,7,8,9,10)))</f>
        <v/>
      </c>
      <c r="P77" s="49"/>
      <c r="Q77" s="50" t="str">
        <f t="shared" ref="Q77:Q111" ca="1" si="31">IF(B77="","",IF(P77="","",CHOOSE(MATCH(P77,IF($D77="男",INDIRECT(AH77),INDIRECT(AI77)),1),0,1,2,3,4,5,6,7,8,9,10)))</f>
        <v/>
      </c>
      <c r="R77" s="17" t="str">
        <f t="shared" si="22"/>
        <v/>
      </c>
      <c r="S77" s="17" t="str">
        <f t="shared" si="23"/>
        <v/>
      </c>
      <c r="T77" s="17" t="str">
        <f>IF(R77="","",IF(R77=5,INDEX(設定!$A$2:$G$8,MATCH(S77,設定!$A$2:$A$8,1),MATCH(U77,設定!$A$2:$G$2,1)),IF(AJ77,INDEX(設定!$A$11:$G$17,MATCH(S77,設定!$A$11:$A$17,1),MATCH(U77,設定!$A$11:$G$11,1)),"-----")))</f>
        <v/>
      </c>
      <c r="U77" s="18" t="str">
        <f t="shared" si="24"/>
        <v/>
      </c>
      <c r="V77" s="19" t="str">
        <f t="shared" si="25"/>
        <v/>
      </c>
      <c r="X77">
        <v>66</v>
      </c>
      <c r="Y77" t="str">
        <f t="shared" si="26"/>
        <v/>
      </c>
      <c r="Z77" t="str">
        <f t="shared" ref="Z77:Z111" si="32">"立得点表!"&amp;$Y77&amp;"3:"&amp;$Y77&amp;"13"</f>
        <v>立得点表!3:13</v>
      </c>
      <c r="AA77" s="69" t="str">
        <f t="shared" ref="AA77:AA111" si="33">"立得点表!"&amp;$Y77&amp;"17:"&amp;$Y77&amp;"27"</f>
        <v>立得点表!17:27</v>
      </c>
      <c r="AB77" t="str">
        <f t="shared" ref="AB77:AB111" si="34">"上得点表!"&amp;$Y77&amp;"3:"&amp;$Y77&amp;"13"</f>
        <v>上得点表!3:13</v>
      </c>
      <c r="AC77" s="69" t="str">
        <f t="shared" ref="AC77:AC111" si="35">"上得点表!"&amp;$Y77&amp;"17:"&amp;$Y77&amp;"27"</f>
        <v>上得点表!17:27</v>
      </c>
      <c r="AD77" t="str">
        <f t="shared" ref="AD77:AD111" si="36">"腕得点表!"&amp;$Y77&amp;"3:"&amp;$Y77&amp;"13"</f>
        <v>腕得点表!3:13</v>
      </c>
      <c r="AE77" s="69" t="str">
        <f t="shared" ref="AE77:AE111" si="37">"腕得点表!"&amp;$Y77&amp;"17:"&amp;$Y77&amp;"27"</f>
        <v>腕得点表!17:27</v>
      </c>
      <c r="AF77" t="str">
        <f t="shared" ref="AF77:AF111" si="38">"往得点表!"&amp;$Y77&amp;"3:"&amp;$Y77&amp;"13"</f>
        <v>往得点表!3:13</v>
      </c>
      <c r="AG77" s="69" t="str">
        <f t="shared" ref="AG77:AG111" si="39">"往得点表!"&amp;$Y77&amp;"17:"&amp;$Y77&amp;"27"</f>
        <v>往得点表!17:27</v>
      </c>
      <c r="AH77" t="str">
        <f t="shared" ref="AH77:AH111" si="40">"五得点表!"&amp;$Y77&amp;"3:"&amp;$Y77&amp;"13"</f>
        <v>五得点表!3:13</v>
      </c>
      <c r="AI77" s="69" t="str">
        <f t="shared" ref="AI77:AI111" si="41">"五得点表!"&amp;$Y77&amp;"17:"&amp;$Y77&amp;"27"</f>
        <v>五得点表!17:27</v>
      </c>
      <c r="AJ77" t="b">
        <f t="shared" ref="AJ77:AJ111" si="42">OR(AND(E77&lt;=7,E77&lt;&gt;""),AND(E77&gt;=50,E77=""))</f>
        <v>0</v>
      </c>
    </row>
    <row r="78" spans="1:36" ht="18" customHeight="1">
      <c r="A78" s="20">
        <v>67</v>
      </c>
      <c r="B78" s="142"/>
      <c r="C78" s="143"/>
      <c r="D78" s="34"/>
      <c r="E78" s="34"/>
      <c r="F78" s="34"/>
      <c r="G78" s="34"/>
      <c r="H78" s="51"/>
      <c r="I78" s="52" t="str">
        <f t="shared" ca="1" si="27"/>
        <v/>
      </c>
      <c r="J78" s="51"/>
      <c r="K78" s="52" t="str">
        <f t="shared" ca="1" si="28"/>
        <v/>
      </c>
      <c r="L78" s="51"/>
      <c r="M78" s="52" t="str">
        <f t="shared" ca="1" si="29"/>
        <v/>
      </c>
      <c r="N78" s="51"/>
      <c r="O78" s="52" t="str">
        <f t="shared" ca="1" si="30"/>
        <v/>
      </c>
      <c r="P78" s="51"/>
      <c r="Q78" s="52" t="str">
        <f t="shared" ca="1" si="31"/>
        <v/>
      </c>
      <c r="R78" s="22" t="str">
        <f t="shared" si="22"/>
        <v/>
      </c>
      <c r="S78" s="22" t="str">
        <f t="shared" si="23"/>
        <v/>
      </c>
      <c r="T78" s="22" t="str">
        <f>IF(R78="","",IF(R78=5,INDEX(設定!$A$2:$G$8,MATCH(S78,設定!$A$2:$A$8,1),MATCH(U78,設定!$A$2:$G$2,1)),IF(AJ78,INDEX(設定!$A$11:$G$17,MATCH(S78,設定!$A$11:$A$17,1),MATCH(U78,設定!$A$11:$G$11,1)),"-----")))</f>
        <v/>
      </c>
      <c r="U78" s="23" t="str">
        <f t="shared" si="24"/>
        <v/>
      </c>
      <c r="V78" s="21" t="str">
        <f t="shared" si="25"/>
        <v/>
      </c>
      <c r="X78">
        <v>67</v>
      </c>
      <c r="Y78" t="str">
        <f t="shared" si="26"/>
        <v/>
      </c>
      <c r="Z78" t="str">
        <f t="shared" si="32"/>
        <v>立得点表!3:13</v>
      </c>
      <c r="AA78" s="69" t="str">
        <f t="shared" si="33"/>
        <v>立得点表!17:27</v>
      </c>
      <c r="AB78" t="str">
        <f t="shared" si="34"/>
        <v>上得点表!3:13</v>
      </c>
      <c r="AC78" s="69" t="str">
        <f t="shared" si="35"/>
        <v>上得点表!17:27</v>
      </c>
      <c r="AD78" t="str">
        <f t="shared" si="36"/>
        <v>腕得点表!3:13</v>
      </c>
      <c r="AE78" s="69" t="str">
        <f t="shared" si="37"/>
        <v>腕得点表!17:27</v>
      </c>
      <c r="AF78" t="str">
        <f t="shared" si="38"/>
        <v>往得点表!3:13</v>
      </c>
      <c r="AG78" s="69" t="str">
        <f t="shared" si="39"/>
        <v>往得点表!17:27</v>
      </c>
      <c r="AH78" t="str">
        <f t="shared" si="40"/>
        <v>五得点表!3:13</v>
      </c>
      <c r="AI78" s="69" t="str">
        <f t="shared" si="41"/>
        <v>五得点表!17:27</v>
      </c>
      <c r="AJ78" t="b">
        <f t="shared" si="42"/>
        <v>0</v>
      </c>
    </row>
    <row r="79" spans="1:36" ht="18" customHeight="1">
      <c r="A79" s="20">
        <v>68</v>
      </c>
      <c r="B79" s="142"/>
      <c r="C79" s="143"/>
      <c r="D79" s="34"/>
      <c r="E79" s="34"/>
      <c r="F79" s="34"/>
      <c r="G79" s="34"/>
      <c r="H79" s="51"/>
      <c r="I79" s="52" t="str">
        <f t="shared" ca="1" si="27"/>
        <v/>
      </c>
      <c r="J79" s="51"/>
      <c r="K79" s="52" t="str">
        <f t="shared" ca="1" si="28"/>
        <v/>
      </c>
      <c r="L79" s="51"/>
      <c r="M79" s="52" t="str">
        <f t="shared" ca="1" si="29"/>
        <v/>
      </c>
      <c r="N79" s="51"/>
      <c r="O79" s="52" t="str">
        <f t="shared" ca="1" si="30"/>
        <v/>
      </c>
      <c r="P79" s="51"/>
      <c r="Q79" s="52" t="str">
        <f t="shared" ca="1" si="31"/>
        <v/>
      </c>
      <c r="R79" s="22" t="str">
        <f t="shared" si="22"/>
        <v/>
      </c>
      <c r="S79" s="22" t="str">
        <f t="shared" si="23"/>
        <v/>
      </c>
      <c r="T79" s="22" t="str">
        <f>IF(R79="","",IF(R79=5,INDEX(設定!$A$2:$G$8,MATCH(S79,設定!$A$2:$A$8,1),MATCH(U79,設定!$A$2:$G$2,1)),IF(AJ79,INDEX(設定!$A$11:$G$17,MATCH(S79,設定!$A$11:$A$17,1),MATCH(U79,設定!$A$11:$G$11,1)),"-----")))</f>
        <v/>
      </c>
      <c r="U79" s="23" t="str">
        <f t="shared" si="24"/>
        <v/>
      </c>
      <c r="V79" s="21" t="str">
        <f t="shared" si="25"/>
        <v/>
      </c>
      <c r="X79">
        <v>68</v>
      </c>
      <c r="Y79" t="str">
        <f t="shared" si="26"/>
        <v/>
      </c>
      <c r="Z79" t="str">
        <f t="shared" si="32"/>
        <v>立得点表!3:13</v>
      </c>
      <c r="AA79" s="69" t="str">
        <f t="shared" si="33"/>
        <v>立得点表!17:27</v>
      </c>
      <c r="AB79" t="str">
        <f t="shared" si="34"/>
        <v>上得点表!3:13</v>
      </c>
      <c r="AC79" s="69" t="str">
        <f t="shared" si="35"/>
        <v>上得点表!17:27</v>
      </c>
      <c r="AD79" t="str">
        <f t="shared" si="36"/>
        <v>腕得点表!3:13</v>
      </c>
      <c r="AE79" s="69" t="str">
        <f t="shared" si="37"/>
        <v>腕得点表!17:27</v>
      </c>
      <c r="AF79" t="str">
        <f t="shared" si="38"/>
        <v>往得点表!3:13</v>
      </c>
      <c r="AG79" s="69" t="str">
        <f t="shared" si="39"/>
        <v>往得点表!17:27</v>
      </c>
      <c r="AH79" t="str">
        <f t="shared" si="40"/>
        <v>五得点表!3:13</v>
      </c>
      <c r="AI79" s="69" t="str">
        <f t="shared" si="41"/>
        <v>五得点表!17:27</v>
      </c>
      <c r="AJ79" t="b">
        <f t="shared" si="42"/>
        <v>0</v>
      </c>
    </row>
    <row r="80" spans="1:36" ht="18" customHeight="1">
      <c r="A80" s="20">
        <v>69</v>
      </c>
      <c r="B80" s="142"/>
      <c r="C80" s="143"/>
      <c r="D80" s="34"/>
      <c r="E80" s="34"/>
      <c r="F80" s="34"/>
      <c r="G80" s="34"/>
      <c r="H80" s="51"/>
      <c r="I80" s="52" t="str">
        <f t="shared" ca="1" si="27"/>
        <v/>
      </c>
      <c r="J80" s="51"/>
      <c r="K80" s="52" t="str">
        <f t="shared" ca="1" si="28"/>
        <v/>
      </c>
      <c r="L80" s="51"/>
      <c r="M80" s="52" t="str">
        <f t="shared" ca="1" si="29"/>
        <v/>
      </c>
      <c r="N80" s="51"/>
      <c r="O80" s="52" t="str">
        <f t="shared" ca="1" si="30"/>
        <v/>
      </c>
      <c r="P80" s="51"/>
      <c r="Q80" s="52" t="str">
        <f t="shared" ca="1" si="31"/>
        <v/>
      </c>
      <c r="R80" s="22" t="str">
        <f t="shared" si="22"/>
        <v/>
      </c>
      <c r="S80" s="22" t="str">
        <f t="shared" si="23"/>
        <v/>
      </c>
      <c r="T80" s="22" t="str">
        <f>IF(R80="","",IF(R80=5,INDEX(設定!$A$2:$G$8,MATCH(S80,設定!$A$2:$A$8,1),MATCH(U80,設定!$A$2:$G$2,1)),IF(AJ80,INDEX(設定!$A$11:$G$17,MATCH(S80,設定!$A$11:$A$17,1),MATCH(U80,設定!$A$11:$G$11,1)),"-----")))</f>
        <v/>
      </c>
      <c r="U80" s="23" t="str">
        <f t="shared" si="24"/>
        <v/>
      </c>
      <c r="V80" s="21" t="str">
        <f t="shared" si="25"/>
        <v/>
      </c>
      <c r="X80">
        <v>69</v>
      </c>
      <c r="Y80" t="str">
        <f t="shared" si="26"/>
        <v/>
      </c>
      <c r="Z80" t="str">
        <f t="shared" si="32"/>
        <v>立得点表!3:13</v>
      </c>
      <c r="AA80" s="69" t="str">
        <f t="shared" si="33"/>
        <v>立得点表!17:27</v>
      </c>
      <c r="AB80" t="str">
        <f t="shared" si="34"/>
        <v>上得点表!3:13</v>
      </c>
      <c r="AC80" s="69" t="str">
        <f t="shared" si="35"/>
        <v>上得点表!17:27</v>
      </c>
      <c r="AD80" t="str">
        <f t="shared" si="36"/>
        <v>腕得点表!3:13</v>
      </c>
      <c r="AE80" s="69" t="str">
        <f t="shared" si="37"/>
        <v>腕得点表!17:27</v>
      </c>
      <c r="AF80" t="str">
        <f t="shared" si="38"/>
        <v>往得点表!3:13</v>
      </c>
      <c r="AG80" s="69" t="str">
        <f t="shared" si="39"/>
        <v>往得点表!17:27</v>
      </c>
      <c r="AH80" t="str">
        <f t="shared" si="40"/>
        <v>五得点表!3:13</v>
      </c>
      <c r="AI80" s="69" t="str">
        <f t="shared" si="41"/>
        <v>五得点表!17:27</v>
      </c>
      <c r="AJ80" t="b">
        <f t="shared" si="42"/>
        <v>0</v>
      </c>
    </row>
    <row r="81" spans="1:36" ht="18" customHeight="1">
      <c r="A81" s="24">
        <v>70</v>
      </c>
      <c r="B81" s="138"/>
      <c r="C81" s="139"/>
      <c r="D81" s="35"/>
      <c r="E81" s="35"/>
      <c r="F81" s="35"/>
      <c r="G81" s="35"/>
      <c r="H81" s="53"/>
      <c r="I81" s="54" t="str">
        <f t="shared" ca="1" si="27"/>
        <v/>
      </c>
      <c r="J81" s="53"/>
      <c r="K81" s="54" t="str">
        <f t="shared" ca="1" si="28"/>
        <v/>
      </c>
      <c r="L81" s="53"/>
      <c r="M81" s="54" t="str">
        <f t="shared" ca="1" si="29"/>
        <v/>
      </c>
      <c r="N81" s="53"/>
      <c r="O81" s="54" t="str">
        <f t="shared" ca="1" si="30"/>
        <v/>
      </c>
      <c r="P81" s="53"/>
      <c r="Q81" s="54" t="str">
        <f t="shared" ca="1" si="31"/>
        <v/>
      </c>
      <c r="R81" s="26" t="str">
        <f t="shared" si="22"/>
        <v/>
      </c>
      <c r="S81" s="26" t="str">
        <f t="shared" si="23"/>
        <v/>
      </c>
      <c r="T81" s="26" t="str">
        <f>IF(R81="","",IF(R81=5,INDEX(設定!$A$2:$G$8,MATCH(S81,設定!$A$2:$A$8,1),MATCH(U81,設定!$A$2:$G$2,1)),IF(AJ81,INDEX(設定!$A$11:$G$17,MATCH(S81,設定!$A$11:$A$17,1),MATCH(U81,設定!$A$11:$G$11,1)),"-----")))</f>
        <v/>
      </c>
      <c r="U81" s="27" t="str">
        <f t="shared" si="24"/>
        <v/>
      </c>
      <c r="V81" s="25" t="str">
        <f t="shared" si="25"/>
        <v/>
      </c>
      <c r="X81">
        <v>70</v>
      </c>
      <c r="Y81" t="str">
        <f t="shared" si="26"/>
        <v/>
      </c>
      <c r="Z81" t="str">
        <f t="shared" si="32"/>
        <v>立得点表!3:13</v>
      </c>
      <c r="AA81" s="69" t="str">
        <f t="shared" si="33"/>
        <v>立得点表!17:27</v>
      </c>
      <c r="AB81" t="str">
        <f t="shared" si="34"/>
        <v>上得点表!3:13</v>
      </c>
      <c r="AC81" s="69" t="str">
        <f t="shared" si="35"/>
        <v>上得点表!17:27</v>
      </c>
      <c r="AD81" t="str">
        <f t="shared" si="36"/>
        <v>腕得点表!3:13</v>
      </c>
      <c r="AE81" s="69" t="str">
        <f t="shared" si="37"/>
        <v>腕得点表!17:27</v>
      </c>
      <c r="AF81" t="str">
        <f t="shared" si="38"/>
        <v>往得点表!3:13</v>
      </c>
      <c r="AG81" s="69" t="str">
        <f t="shared" si="39"/>
        <v>往得点表!17:27</v>
      </c>
      <c r="AH81" t="str">
        <f t="shared" si="40"/>
        <v>五得点表!3:13</v>
      </c>
      <c r="AI81" s="69" t="str">
        <f t="shared" si="41"/>
        <v>五得点表!17:27</v>
      </c>
      <c r="AJ81" t="b">
        <f t="shared" si="42"/>
        <v>0</v>
      </c>
    </row>
    <row r="82" spans="1:36" ht="18" customHeight="1">
      <c r="A82" s="14">
        <v>71</v>
      </c>
      <c r="B82" s="140"/>
      <c r="C82" s="141"/>
      <c r="D82" s="33"/>
      <c r="E82" s="33"/>
      <c r="F82" s="33"/>
      <c r="G82" s="33"/>
      <c r="H82" s="49"/>
      <c r="I82" s="50" t="str">
        <f t="shared" ca="1" si="27"/>
        <v/>
      </c>
      <c r="J82" s="49"/>
      <c r="K82" s="50" t="str">
        <f t="shared" ca="1" si="28"/>
        <v/>
      </c>
      <c r="L82" s="49"/>
      <c r="M82" s="50" t="str">
        <f t="shared" ca="1" si="29"/>
        <v/>
      </c>
      <c r="N82" s="49"/>
      <c r="O82" s="50" t="str">
        <f t="shared" ca="1" si="30"/>
        <v/>
      </c>
      <c r="P82" s="49"/>
      <c r="Q82" s="50" t="str">
        <f t="shared" ca="1" si="31"/>
        <v/>
      </c>
      <c r="R82" s="17" t="str">
        <f t="shared" si="22"/>
        <v/>
      </c>
      <c r="S82" s="17" t="str">
        <f t="shared" si="23"/>
        <v/>
      </c>
      <c r="T82" s="17" t="str">
        <f>IF(R82="","",IF(R82=5,INDEX(設定!$A$2:$G$8,MATCH(S82,設定!$A$2:$A$8,1),MATCH(U82,設定!$A$2:$G$2,1)),IF(AJ82,INDEX(設定!$A$11:$G$17,MATCH(S82,設定!$A$11:$A$17,1),MATCH(U82,設定!$A$11:$G$11,1)),"-----")))</f>
        <v/>
      </c>
      <c r="U82" s="18" t="str">
        <f t="shared" si="24"/>
        <v/>
      </c>
      <c r="V82" s="19" t="str">
        <f t="shared" si="25"/>
        <v/>
      </c>
      <c r="X82">
        <v>71</v>
      </c>
      <c r="Y82" t="str">
        <f t="shared" si="26"/>
        <v/>
      </c>
      <c r="Z82" t="str">
        <f t="shared" si="32"/>
        <v>立得点表!3:13</v>
      </c>
      <c r="AA82" s="69" t="str">
        <f t="shared" si="33"/>
        <v>立得点表!17:27</v>
      </c>
      <c r="AB82" t="str">
        <f t="shared" si="34"/>
        <v>上得点表!3:13</v>
      </c>
      <c r="AC82" s="69" t="str">
        <f t="shared" si="35"/>
        <v>上得点表!17:27</v>
      </c>
      <c r="AD82" t="str">
        <f t="shared" si="36"/>
        <v>腕得点表!3:13</v>
      </c>
      <c r="AE82" s="69" t="str">
        <f t="shared" si="37"/>
        <v>腕得点表!17:27</v>
      </c>
      <c r="AF82" t="str">
        <f t="shared" si="38"/>
        <v>往得点表!3:13</v>
      </c>
      <c r="AG82" s="69" t="str">
        <f t="shared" si="39"/>
        <v>往得点表!17:27</v>
      </c>
      <c r="AH82" t="str">
        <f t="shared" si="40"/>
        <v>五得点表!3:13</v>
      </c>
      <c r="AI82" s="69" t="str">
        <f t="shared" si="41"/>
        <v>五得点表!17:27</v>
      </c>
      <c r="AJ82" t="b">
        <f t="shared" si="42"/>
        <v>0</v>
      </c>
    </row>
    <row r="83" spans="1:36" ht="18" customHeight="1">
      <c r="A83" s="20">
        <v>72</v>
      </c>
      <c r="B83" s="142"/>
      <c r="C83" s="143"/>
      <c r="D83" s="34"/>
      <c r="E83" s="34"/>
      <c r="F83" s="34"/>
      <c r="G83" s="34"/>
      <c r="H83" s="51"/>
      <c r="I83" s="52" t="str">
        <f t="shared" ca="1" si="27"/>
        <v/>
      </c>
      <c r="J83" s="51"/>
      <c r="K83" s="52" t="str">
        <f t="shared" ca="1" si="28"/>
        <v/>
      </c>
      <c r="L83" s="51"/>
      <c r="M83" s="52" t="str">
        <f t="shared" ca="1" si="29"/>
        <v/>
      </c>
      <c r="N83" s="51"/>
      <c r="O83" s="52" t="str">
        <f t="shared" ca="1" si="30"/>
        <v/>
      </c>
      <c r="P83" s="51"/>
      <c r="Q83" s="52" t="str">
        <f t="shared" ca="1" si="31"/>
        <v/>
      </c>
      <c r="R83" s="22" t="str">
        <f t="shared" si="22"/>
        <v/>
      </c>
      <c r="S83" s="22" t="str">
        <f t="shared" si="23"/>
        <v/>
      </c>
      <c r="T83" s="22" t="str">
        <f>IF(R83="","",IF(R83=5,INDEX(設定!$A$2:$G$8,MATCH(S83,設定!$A$2:$A$8,1),MATCH(U83,設定!$A$2:$G$2,1)),IF(AJ83,INDEX(設定!$A$11:$G$17,MATCH(S83,設定!$A$11:$A$17,1),MATCH(U83,設定!$A$11:$G$11,1)),"-----")))</f>
        <v/>
      </c>
      <c r="U83" s="23" t="str">
        <f t="shared" si="24"/>
        <v/>
      </c>
      <c r="V83" s="21" t="str">
        <f t="shared" si="25"/>
        <v/>
      </c>
      <c r="X83">
        <v>72</v>
      </c>
      <c r="Y83" t="str">
        <f t="shared" si="26"/>
        <v/>
      </c>
      <c r="Z83" t="str">
        <f t="shared" si="32"/>
        <v>立得点表!3:13</v>
      </c>
      <c r="AA83" s="69" t="str">
        <f t="shared" si="33"/>
        <v>立得点表!17:27</v>
      </c>
      <c r="AB83" t="str">
        <f t="shared" si="34"/>
        <v>上得点表!3:13</v>
      </c>
      <c r="AC83" s="69" t="str">
        <f t="shared" si="35"/>
        <v>上得点表!17:27</v>
      </c>
      <c r="AD83" t="str">
        <f t="shared" si="36"/>
        <v>腕得点表!3:13</v>
      </c>
      <c r="AE83" s="69" t="str">
        <f t="shared" si="37"/>
        <v>腕得点表!17:27</v>
      </c>
      <c r="AF83" t="str">
        <f t="shared" si="38"/>
        <v>往得点表!3:13</v>
      </c>
      <c r="AG83" s="69" t="str">
        <f t="shared" si="39"/>
        <v>往得点表!17:27</v>
      </c>
      <c r="AH83" t="str">
        <f t="shared" si="40"/>
        <v>五得点表!3:13</v>
      </c>
      <c r="AI83" s="69" t="str">
        <f t="shared" si="41"/>
        <v>五得点表!17:27</v>
      </c>
      <c r="AJ83" t="b">
        <f t="shared" si="42"/>
        <v>0</v>
      </c>
    </row>
    <row r="84" spans="1:36" ht="18" customHeight="1">
      <c r="A84" s="20">
        <v>73</v>
      </c>
      <c r="B84" s="142"/>
      <c r="C84" s="143"/>
      <c r="D84" s="34"/>
      <c r="E84" s="34"/>
      <c r="F84" s="34"/>
      <c r="G84" s="34"/>
      <c r="H84" s="51"/>
      <c r="I84" s="52" t="str">
        <f t="shared" ca="1" si="27"/>
        <v/>
      </c>
      <c r="J84" s="51"/>
      <c r="K84" s="52" t="str">
        <f t="shared" ca="1" si="28"/>
        <v/>
      </c>
      <c r="L84" s="51"/>
      <c r="M84" s="52" t="str">
        <f t="shared" ca="1" si="29"/>
        <v/>
      </c>
      <c r="N84" s="51"/>
      <c r="O84" s="52" t="str">
        <f t="shared" ca="1" si="30"/>
        <v/>
      </c>
      <c r="P84" s="51"/>
      <c r="Q84" s="52" t="str">
        <f t="shared" ca="1" si="31"/>
        <v/>
      </c>
      <c r="R84" s="22" t="str">
        <f t="shared" si="22"/>
        <v/>
      </c>
      <c r="S84" s="22" t="str">
        <f t="shared" si="23"/>
        <v/>
      </c>
      <c r="T84" s="22" t="str">
        <f>IF(R84="","",IF(R84=5,INDEX(設定!$A$2:$G$8,MATCH(S84,設定!$A$2:$A$8,1),MATCH(U84,設定!$A$2:$G$2,1)),IF(AJ84,INDEX(設定!$A$11:$G$17,MATCH(S84,設定!$A$11:$A$17,1),MATCH(U84,設定!$A$11:$G$11,1)),"-----")))</f>
        <v/>
      </c>
      <c r="U84" s="23" t="str">
        <f t="shared" si="24"/>
        <v/>
      </c>
      <c r="V84" s="21" t="str">
        <f t="shared" si="25"/>
        <v/>
      </c>
      <c r="X84">
        <v>73</v>
      </c>
      <c r="Y84" t="str">
        <f t="shared" si="26"/>
        <v/>
      </c>
      <c r="Z84" t="str">
        <f t="shared" si="32"/>
        <v>立得点表!3:13</v>
      </c>
      <c r="AA84" s="69" t="str">
        <f t="shared" si="33"/>
        <v>立得点表!17:27</v>
      </c>
      <c r="AB84" t="str">
        <f t="shared" si="34"/>
        <v>上得点表!3:13</v>
      </c>
      <c r="AC84" s="69" t="str">
        <f t="shared" si="35"/>
        <v>上得点表!17:27</v>
      </c>
      <c r="AD84" t="str">
        <f t="shared" si="36"/>
        <v>腕得点表!3:13</v>
      </c>
      <c r="AE84" s="69" t="str">
        <f t="shared" si="37"/>
        <v>腕得点表!17:27</v>
      </c>
      <c r="AF84" t="str">
        <f t="shared" si="38"/>
        <v>往得点表!3:13</v>
      </c>
      <c r="AG84" s="69" t="str">
        <f t="shared" si="39"/>
        <v>往得点表!17:27</v>
      </c>
      <c r="AH84" t="str">
        <f t="shared" si="40"/>
        <v>五得点表!3:13</v>
      </c>
      <c r="AI84" s="69" t="str">
        <f t="shared" si="41"/>
        <v>五得点表!17:27</v>
      </c>
      <c r="AJ84" t="b">
        <f t="shared" si="42"/>
        <v>0</v>
      </c>
    </row>
    <row r="85" spans="1:36" ht="18" customHeight="1">
      <c r="A85" s="20">
        <v>74</v>
      </c>
      <c r="B85" s="142"/>
      <c r="C85" s="143"/>
      <c r="D85" s="34"/>
      <c r="E85" s="34"/>
      <c r="F85" s="34"/>
      <c r="G85" s="34"/>
      <c r="H85" s="51"/>
      <c r="I85" s="52" t="str">
        <f t="shared" ca="1" si="27"/>
        <v/>
      </c>
      <c r="J85" s="51"/>
      <c r="K85" s="52" t="str">
        <f t="shared" ca="1" si="28"/>
        <v/>
      </c>
      <c r="L85" s="51"/>
      <c r="M85" s="52" t="str">
        <f t="shared" ca="1" si="29"/>
        <v/>
      </c>
      <c r="N85" s="51"/>
      <c r="O85" s="52" t="str">
        <f t="shared" ca="1" si="30"/>
        <v/>
      </c>
      <c r="P85" s="51"/>
      <c r="Q85" s="52" t="str">
        <f t="shared" ca="1" si="31"/>
        <v/>
      </c>
      <c r="R85" s="22" t="str">
        <f t="shared" si="22"/>
        <v/>
      </c>
      <c r="S85" s="22" t="str">
        <f t="shared" si="23"/>
        <v/>
      </c>
      <c r="T85" s="22" t="str">
        <f>IF(R85="","",IF(R85=5,INDEX(設定!$A$2:$G$8,MATCH(S85,設定!$A$2:$A$8,1),MATCH(U85,設定!$A$2:$G$2,1)),IF(AJ85,INDEX(設定!$A$11:$G$17,MATCH(S85,設定!$A$11:$A$17,1),MATCH(U85,設定!$A$11:$G$11,1)),"-----")))</f>
        <v/>
      </c>
      <c r="U85" s="23" t="str">
        <f t="shared" si="24"/>
        <v/>
      </c>
      <c r="V85" s="21" t="str">
        <f t="shared" si="25"/>
        <v/>
      </c>
      <c r="X85">
        <v>74</v>
      </c>
      <c r="Y85" t="str">
        <f t="shared" si="26"/>
        <v/>
      </c>
      <c r="Z85" t="str">
        <f t="shared" si="32"/>
        <v>立得点表!3:13</v>
      </c>
      <c r="AA85" s="69" t="str">
        <f t="shared" si="33"/>
        <v>立得点表!17:27</v>
      </c>
      <c r="AB85" t="str">
        <f t="shared" si="34"/>
        <v>上得点表!3:13</v>
      </c>
      <c r="AC85" s="69" t="str">
        <f t="shared" si="35"/>
        <v>上得点表!17:27</v>
      </c>
      <c r="AD85" t="str">
        <f t="shared" si="36"/>
        <v>腕得点表!3:13</v>
      </c>
      <c r="AE85" s="69" t="str">
        <f t="shared" si="37"/>
        <v>腕得点表!17:27</v>
      </c>
      <c r="AF85" t="str">
        <f t="shared" si="38"/>
        <v>往得点表!3:13</v>
      </c>
      <c r="AG85" s="69" t="str">
        <f t="shared" si="39"/>
        <v>往得点表!17:27</v>
      </c>
      <c r="AH85" t="str">
        <f t="shared" si="40"/>
        <v>五得点表!3:13</v>
      </c>
      <c r="AI85" s="69" t="str">
        <f t="shared" si="41"/>
        <v>五得点表!17:27</v>
      </c>
      <c r="AJ85" t="b">
        <f t="shared" si="42"/>
        <v>0</v>
      </c>
    </row>
    <row r="86" spans="1:36" ht="18" customHeight="1">
      <c r="A86" s="24">
        <v>75</v>
      </c>
      <c r="B86" s="138"/>
      <c r="C86" s="139"/>
      <c r="D86" s="35"/>
      <c r="E86" s="35"/>
      <c r="F86" s="35"/>
      <c r="G86" s="35"/>
      <c r="H86" s="53"/>
      <c r="I86" s="54" t="str">
        <f t="shared" ca="1" si="27"/>
        <v/>
      </c>
      <c r="J86" s="53"/>
      <c r="K86" s="54" t="str">
        <f t="shared" ca="1" si="28"/>
        <v/>
      </c>
      <c r="L86" s="53"/>
      <c r="M86" s="54" t="str">
        <f t="shared" ca="1" si="29"/>
        <v/>
      </c>
      <c r="N86" s="53"/>
      <c r="O86" s="54" t="str">
        <f t="shared" ca="1" si="30"/>
        <v/>
      </c>
      <c r="P86" s="53"/>
      <c r="Q86" s="54" t="str">
        <f t="shared" ca="1" si="31"/>
        <v/>
      </c>
      <c r="R86" s="26" t="str">
        <f t="shared" si="22"/>
        <v/>
      </c>
      <c r="S86" s="26" t="str">
        <f t="shared" si="23"/>
        <v/>
      </c>
      <c r="T86" s="26" t="str">
        <f>IF(R86="","",IF(R86=5,INDEX(設定!$A$2:$G$8,MATCH(S86,設定!$A$2:$A$8,1),MATCH(U86,設定!$A$2:$G$2,1)),IF(AJ86,INDEX(設定!$A$11:$G$17,MATCH(S86,設定!$A$11:$A$17,1),MATCH(U86,設定!$A$11:$G$11,1)),"-----")))</f>
        <v/>
      </c>
      <c r="U86" s="27" t="str">
        <f t="shared" si="24"/>
        <v/>
      </c>
      <c r="V86" s="25" t="str">
        <f t="shared" si="25"/>
        <v/>
      </c>
      <c r="X86">
        <v>75</v>
      </c>
      <c r="Y86" t="str">
        <f t="shared" si="26"/>
        <v/>
      </c>
      <c r="Z86" t="str">
        <f t="shared" si="32"/>
        <v>立得点表!3:13</v>
      </c>
      <c r="AA86" s="69" t="str">
        <f t="shared" si="33"/>
        <v>立得点表!17:27</v>
      </c>
      <c r="AB86" t="str">
        <f t="shared" si="34"/>
        <v>上得点表!3:13</v>
      </c>
      <c r="AC86" s="69" t="str">
        <f t="shared" si="35"/>
        <v>上得点表!17:27</v>
      </c>
      <c r="AD86" t="str">
        <f t="shared" si="36"/>
        <v>腕得点表!3:13</v>
      </c>
      <c r="AE86" s="69" t="str">
        <f t="shared" si="37"/>
        <v>腕得点表!17:27</v>
      </c>
      <c r="AF86" t="str">
        <f t="shared" si="38"/>
        <v>往得点表!3:13</v>
      </c>
      <c r="AG86" s="69" t="str">
        <f t="shared" si="39"/>
        <v>往得点表!17:27</v>
      </c>
      <c r="AH86" t="str">
        <f t="shared" si="40"/>
        <v>五得点表!3:13</v>
      </c>
      <c r="AI86" s="69" t="str">
        <f t="shared" si="41"/>
        <v>五得点表!17:27</v>
      </c>
      <c r="AJ86" t="b">
        <f t="shared" si="42"/>
        <v>0</v>
      </c>
    </row>
    <row r="87" spans="1:36" ht="18" customHeight="1">
      <c r="A87" s="14">
        <v>76</v>
      </c>
      <c r="B87" s="140"/>
      <c r="C87" s="141"/>
      <c r="D87" s="33"/>
      <c r="E87" s="33"/>
      <c r="F87" s="33"/>
      <c r="G87" s="33"/>
      <c r="H87" s="49"/>
      <c r="I87" s="50" t="str">
        <f t="shared" ca="1" si="27"/>
        <v/>
      </c>
      <c r="J87" s="49"/>
      <c r="K87" s="50" t="str">
        <f t="shared" ca="1" si="28"/>
        <v/>
      </c>
      <c r="L87" s="49"/>
      <c r="M87" s="50" t="str">
        <f t="shared" ca="1" si="29"/>
        <v/>
      </c>
      <c r="N87" s="49"/>
      <c r="O87" s="50" t="str">
        <f t="shared" ca="1" si="30"/>
        <v/>
      </c>
      <c r="P87" s="49"/>
      <c r="Q87" s="50" t="str">
        <f t="shared" ca="1" si="31"/>
        <v/>
      </c>
      <c r="R87" s="17" t="str">
        <f t="shared" si="22"/>
        <v/>
      </c>
      <c r="S87" s="17" t="str">
        <f t="shared" si="23"/>
        <v/>
      </c>
      <c r="T87" s="17" t="str">
        <f>IF(R87="","",IF(R87=5,INDEX(設定!$A$2:$G$8,MATCH(S87,設定!$A$2:$A$8,1),MATCH(U87,設定!$A$2:$G$2,1)),IF(AJ87,INDEX(設定!$A$11:$G$17,MATCH(S87,設定!$A$11:$A$17,1),MATCH(U87,設定!$A$11:$G$11,1)),"-----")))</f>
        <v/>
      </c>
      <c r="U87" s="18" t="str">
        <f t="shared" si="24"/>
        <v/>
      </c>
      <c r="V87" s="19" t="str">
        <f t="shared" si="25"/>
        <v/>
      </c>
      <c r="X87">
        <v>76</v>
      </c>
      <c r="Y87" t="str">
        <f t="shared" si="26"/>
        <v/>
      </c>
      <c r="Z87" t="str">
        <f t="shared" si="32"/>
        <v>立得点表!3:13</v>
      </c>
      <c r="AA87" s="69" t="str">
        <f t="shared" si="33"/>
        <v>立得点表!17:27</v>
      </c>
      <c r="AB87" t="str">
        <f t="shared" si="34"/>
        <v>上得点表!3:13</v>
      </c>
      <c r="AC87" s="69" t="str">
        <f t="shared" si="35"/>
        <v>上得点表!17:27</v>
      </c>
      <c r="AD87" t="str">
        <f t="shared" si="36"/>
        <v>腕得点表!3:13</v>
      </c>
      <c r="AE87" s="69" t="str">
        <f t="shared" si="37"/>
        <v>腕得点表!17:27</v>
      </c>
      <c r="AF87" t="str">
        <f t="shared" si="38"/>
        <v>往得点表!3:13</v>
      </c>
      <c r="AG87" s="69" t="str">
        <f t="shared" si="39"/>
        <v>往得点表!17:27</v>
      </c>
      <c r="AH87" t="str">
        <f t="shared" si="40"/>
        <v>五得点表!3:13</v>
      </c>
      <c r="AI87" s="69" t="str">
        <f t="shared" si="41"/>
        <v>五得点表!17:27</v>
      </c>
      <c r="AJ87" t="b">
        <f t="shared" si="42"/>
        <v>0</v>
      </c>
    </row>
    <row r="88" spans="1:36" ht="18" customHeight="1">
      <c r="A88" s="20">
        <v>77</v>
      </c>
      <c r="B88" s="142"/>
      <c r="C88" s="143"/>
      <c r="D88" s="34"/>
      <c r="E88" s="34"/>
      <c r="F88" s="34"/>
      <c r="G88" s="34"/>
      <c r="H88" s="51"/>
      <c r="I88" s="52" t="str">
        <f t="shared" ca="1" si="27"/>
        <v/>
      </c>
      <c r="J88" s="51"/>
      <c r="K88" s="52" t="str">
        <f t="shared" ca="1" si="28"/>
        <v/>
      </c>
      <c r="L88" s="51"/>
      <c r="M88" s="52" t="str">
        <f t="shared" ca="1" si="29"/>
        <v/>
      </c>
      <c r="N88" s="51"/>
      <c r="O88" s="52" t="str">
        <f t="shared" ca="1" si="30"/>
        <v/>
      </c>
      <c r="P88" s="51"/>
      <c r="Q88" s="52" t="str">
        <f t="shared" ca="1" si="31"/>
        <v/>
      </c>
      <c r="R88" s="22" t="str">
        <f t="shared" si="22"/>
        <v/>
      </c>
      <c r="S88" s="22" t="str">
        <f t="shared" si="23"/>
        <v/>
      </c>
      <c r="T88" s="22" t="str">
        <f>IF(R88="","",IF(R88=5,INDEX(設定!$A$2:$G$8,MATCH(S88,設定!$A$2:$A$8,1),MATCH(U88,設定!$A$2:$G$2,1)),IF(AJ88,INDEX(設定!$A$11:$G$17,MATCH(S88,設定!$A$11:$A$17,1),MATCH(U88,設定!$A$11:$G$11,1)),"-----")))</f>
        <v/>
      </c>
      <c r="U88" s="23" t="str">
        <f t="shared" si="24"/>
        <v/>
      </c>
      <c r="V88" s="21" t="str">
        <f t="shared" si="25"/>
        <v/>
      </c>
      <c r="X88">
        <v>77</v>
      </c>
      <c r="Y88" t="str">
        <f t="shared" si="26"/>
        <v/>
      </c>
      <c r="Z88" t="str">
        <f t="shared" si="32"/>
        <v>立得点表!3:13</v>
      </c>
      <c r="AA88" s="69" t="str">
        <f t="shared" si="33"/>
        <v>立得点表!17:27</v>
      </c>
      <c r="AB88" t="str">
        <f t="shared" si="34"/>
        <v>上得点表!3:13</v>
      </c>
      <c r="AC88" s="69" t="str">
        <f t="shared" si="35"/>
        <v>上得点表!17:27</v>
      </c>
      <c r="AD88" t="str">
        <f t="shared" si="36"/>
        <v>腕得点表!3:13</v>
      </c>
      <c r="AE88" s="69" t="str">
        <f t="shared" si="37"/>
        <v>腕得点表!17:27</v>
      </c>
      <c r="AF88" t="str">
        <f t="shared" si="38"/>
        <v>往得点表!3:13</v>
      </c>
      <c r="AG88" s="69" t="str">
        <f t="shared" si="39"/>
        <v>往得点表!17:27</v>
      </c>
      <c r="AH88" t="str">
        <f t="shared" si="40"/>
        <v>五得点表!3:13</v>
      </c>
      <c r="AI88" s="69" t="str">
        <f t="shared" si="41"/>
        <v>五得点表!17:27</v>
      </c>
      <c r="AJ88" t="b">
        <f t="shared" si="42"/>
        <v>0</v>
      </c>
    </row>
    <row r="89" spans="1:36" ht="18" customHeight="1">
      <c r="A89" s="20">
        <v>78</v>
      </c>
      <c r="B89" s="142"/>
      <c r="C89" s="143"/>
      <c r="D89" s="34"/>
      <c r="E89" s="34"/>
      <c r="F89" s="34"/>
      <c r="G89" s="34"/>
      <c r="H89" s="51"/>
      <c r="I89" s="52" t="str">
        <f t="shared" ca="1" si="27"/>
        <v/>
      </c>
      <c r="J89" s="51"/>
      <c r="K89" s="52" t="str">
        <f t="shared" ca="1" si="28"/>
        <v/>
      </c>
      <c r="L89" s="51"/>
      <c r="M89" s="52" t="str">
        <f t="shared" ca="1" si="29"/>
        <v/>
      </c>
      <c r="N89" s="51"/>
      <c r="O89" s="52" t="str">
        <f t="shared" ca="1" si="30"/>
        <v/>
      </c>
      <c r="P89" s="51"/>
      <c r="Q89" s="52" t="str">
        <f t="shared" ca="1" si="31"/>
        <v/>
      </c>
      <c r="R89" s="22" t="str">
        <f t="shared" si="22"/>
        <v/>
      </c>
      <c r="S89" s="22" t="str">
        <f t="shared" si="23"/>
        <v/>
      </c>
      <c r="T89" s="22" t="str">
        <f>IF(R89="","",IF(R89=5,INDEX(設定!$A$2:$G$8,MATCH(S89,設定!$A$2:$A$8,1),MATCH(U89,設定!$A$2:$G$2,1)),IF(AJ89,INDEX(設定!$A$11:$G$17,MATCH(S89,設定!$A$11:$A$17,1),MATCH(U89,設定!$A$11:$G$11,1)),"-----")))</f>
        <v/>
      </c>
      <c r="U89" s="23" t="str">
        <f t="shared" si="24"/>
        <v/>
      </c>
      <c r="V89" s="21" t="str">
        <f t="shared" si="25"/>
        <v/>
      </c>
      <c r="X89">
        <v>78</v>
      </c>
      <c r="Y89" t="str">
        <f t="shared" si="26"/>
        <v/>
      </c>
      <c r="Z89" t="str">
        <f t="shared" si="32"/>
        <v>立得点表!3:13</v>
      </c>
      <c r="AA89" s="69" t="str">
        <f t="shared" si="33"/>
        <v>立得点表!17:27</v>
      </c>
      <c r="AB89" t="str">
        <f t="shared" si="34"/>
        <v>上得点表!3:13</v>
      </c>
      <c r="AC89" s="69" t="str">
        <f t="shared" si="35"/>
        <v>上得点表!17:27</v>
      </c>
      <c r="AD89" t="str">
        <f t="shared" si="36"/>
        <v>腕得点表!3:13</v>
      </c>
      <c r="AE89" s="69" t="str">
        <f t="shared" si="37"/>
        <v>腕得点表!17:27</v>
      </c>
      <c r="AF89" t="str">
        <f t="shared" si="38"/>
        <v>往得点表!3:13</v>
      </c>
      <c r="AG89" s="69" t="str">
        <f t="shared" si="39"/>
        <v>往得点表!17:27</v>
      </c>
      <c r="AH89" t="str">
        <f t="shared" si="40"/>
        <v>五得点表!3:13</v>
      </c>
      <c r="AI89" s="69" t="str">
        <f t="shared" si="41"/>
        <v>五得点表!17:27</v>
      </c>
      <c r="AJ89" t="b">
        <f t="shared" si="42"/>
        <v>0</v>
      </c>
    </row>
    <row r="90" spans="1:36" ht="18" customHeight="1">
      <c r="A90" s="20">
        <v>79</v>
      </c>
      <c r="B90" s="142"/>
      <c r="C90" s="143"/>
      <c r="D90" s="34"/>
      <c r="E90" s="34"/>
      <c r="F90" s="34"/>
      <c r="G90" s="34"/>
      <c r="H90" s="51"/>
      <c r="I90" s="52" t="str">
        <f t="shared" ca="1" si="27"/>
        <v/>
      </c>
      <c r="J90" s="51"/>
      <c r="K90" s="52" t="str">
        <f t="shared" ca="1" si="28"/>
        <v/>
      </c>
      <c r="L90" s="51"/>
      <c r="M90" s="52" t="str">
        <f t="shared" ca="1" si="29"/>
        <v/>
      </c>
      <c r="N90" s="51"/>
      <c r="O90" s="52" t="str">
        <f t="shared" ca="1" si="30"/>
        <v/>
      </c>
      <c r="P90" s="51"/>
      <c r="Q90" s="52" t="str">
        <f t="shared" ca="1" si="31"/>
        <v/>
      </c>
      <c r="R90" s="22" t="str">
        <f t="shared" si="22"/>
        <v/>
      </c>
      <c r="S90" s="22" t="str">
        <f t="shared" si="23"/>
        <v/>
      </c>
      <c r="T90" s="22" t="str">
        <f>IF(R90="","",IF(R90=5,INDEX(設定!$A$2:$G$8,MATCH(S90,設定!$A$2:$A$8,1),MATCH(U90,設定!$A$2:$G$2,1)),IF(AJ90,INDEX(設定!$A$11:$G$17,MATCH(S90,設定!$A$11:$A$17,1),MATCH(U90,設定!$A$11:$G$11,1)),"-----")))</f>
        <v/>
      </c>
      <c r="U90" s="23" t="str">
        <f t="shared" si="24"/>
        <v/>
      </c>
      <c r="V90" s="21" t="str">
        <f t="shared" si="25"/>
        <v/>
      </c>
      <c r="X90">
        <v>79</v>
      </c>
      <c r="Y90" t="str">
        <f t="shared" si="26"/>
        <v/>
      </c>
      <c r="Z90" t="str">
        <f t="shared" si="32"/>
        <v>立得点表!3:13</v>
      </c>
      <c r="AA90" s="69" t="str">
        <f t="shared" si="33"/>
        <v>立得点表!17:27</v>
      </c>
      <c r="AB90" t="str">
        <f t="shared" si="34"/>
        <v>上得点表!3:13</v>
      </c>
      <c r="AC90" s="69" t="str">
        <f t="shared" si="35"/>
        <v>上得点表!17:27</v>
      </c>
      <c r="AD90" t="str">
        <f t="shared" si="36"/>
        <v>腕得点表!3:13</v>
      </c>
      <c r="AE90" s="69" t="str">
        <f t="shared" si="37"/>
        <v>腕得点表!17:27</v>
      </c>
      <c r="AF90" t="str">
        <f t="shared" si="38"/>
        <v>往得点表!3:13</v>
      </c>
      <c r="AG90" s="69" t="str">
        <f t="shared" si="39"/>
        <v>往得点表!17:27</v>
      </c>
      <c r="AH90" t="str">
        <f t="shared" si="40"/>
        <v>五得点表!3:13</v>
      </c>
      <c r="AI90" s="69" t="str">
        <f t="shared" si="41"/>
        <v>五得点表!17:27</v>
      </c>
      <c r="AJ90" t="b">
        <f t="shared" si="42"/>
        <v>0</v>
      </c>
    </row>
    <row r="91" spans="1:36" ht="18" customHeight="1" thickBot="1">
      <c r="A91" s="28">
        <v>80</v>
      </c>
      <c r="B91" s="144"/>
      <c r="C91" s="145"/>
      <c r="D91" s="36"/>
      <c r="E91" s="36"/>
      <c r="F91" s="36"/>
      <c r="G91" s="36"/>
      <c r="H91" s="55"/>
      <c r="I91" s="56" t="str">
        <f t="shared" ca="1" si="27"/>
        <v/>
      </c>
      <c r="J91" s="55"/>
      <c r="K91" s="56" t="str">
        <f t="shared" ca="1" si="28"/>
        <v/>
      </c>
      <c r="L91" s="55"/>
      <c r="M91" s="56" t="str">
        <f t="shared" ca="1" si="29"/>
        <v/>
      </c>
      <c r="N91" s="55"/>
      <c r="O91" s="56" t="str">
        <f t="shared" ca="1" si="30"/>
        <v/>
      </c>
      <c r="P91" s="55"/>
      <c r="Q91" s="56" t="str">
        <f t="shared" ca="1" si="31"/>
        <v/>
      </c>
      <c r="R91" s="30" t="str">
        <f t="shared" si="22"/>
        <v/>
      </c>
      <c r="S91" s="30" t="str">
        <f t="shared" si="23"/>
        <v/>
      </c>
      <c r="T91" s="30" t="str">
        <f>IF(R91="","",IF(R91=5,INDEX(設定!$A$2:$G$8,MATCH(S91,設定!$A$2:$A$8,1),MATCH(U91,設定!$A$2:$G$2,1)),IF(AJ91,INDEX(設定!$A$11:$G$17,MATCH(S91,設定!$A$11:$A$17,1),MATCH(U91,設定!$A$11:$G$11,1)),"-----")))</f>
        <v/>
      </c>
      <c r="U91" s="31" t="str">
        <f t="shared" si="24"/>
        <v/>
      </c>
      <c r="V91" s="29" t="str">
        <f t="shared" si="25"/>
        <v/>
      </c>
      <c r="X91">
        <v>80</v>
      </c>
      <c r="Y91" t="str">
        <f t="shared" si="26"/>
        <v/>
      </c>
      <c r="Z91" t="str">
        <f t="shared" si="32"/>
        <v>立得点表!3:13</v>
      </c>
      <c r="AA91" s="69" t="str">
        <f t="shared" si="33"/>
        <v>立得点表!17:27</v>
      </c>
      <c r="AB91" t="str">
        <f t="shared" si="34"/>
        <v>上得点表!3:13</v>
      </c>
      <c r="AC91" s="69" t="str">
        <f t="shared" si="35"/>
        <v>上得点表!17:27</v>
      </c>
      <c r="AD91" t="str">
        <f t="shared" si="36"/>
        <v>腕得点表!3:13</v>
      </c>
      <c r="AE91" s="69" t="str">
        <f t="shared" si="37"/>
        <v>腕得点表!17:27</v>
      </c>
      <c r="AF91" t="str">
        <f t="shared" si="38"/>
        <v>往得点表!3:13</v>
      </c>
      <c r="AG91" s="69" t="str">
        <f t="shared" si="39"/>
        <v>往得点表!17:27</v>
      </c>
      <c r="AH91" t="str">
        <f t="shared" si="40"/>
        <v>五得点表!3:13</v>
      </c>
      <c r="AI91" s="69" t="str">
        <f t="shared" si="41"/>
        <v>五得点表!17:27</v>
      </c>
      <c r="AJ91" t="b">
        <f t="shared" si="42"/>
        <v>0</v>
      </c>
    </row>
    <row r="92" spans="1:36" ht="18" customHeight="1">
      <c r="A92" s="15">
        <v>81</v>
      </c>
      <c r="B92" s="146"/>
      <c r="C92" s="147"/>
      <c r="D92" s="37"/>
      <c r="E92" s="37"/>
      <c r="F92" s="37"/>
      <c r="G92" s="37"/>
      <c r="H92" s="57"/>
      <c r="I92" s="50" t="str">
        <f t="shared" ca="1" si="27"/>
        <v/>
      </c>
      <c r="J92" s="57"/>
      <c r="K92" s="50" t="str">
        <f t="shared" ca="1" si="28"/>
        <v/>
      </c>
      <c r="L92" s="57"/>
      <c r="M92" s="50" t="str">
        <f t="shared" ca="1" si="29"/>
        <v/>
      </c>
      <c r="N92" s="57"/>
      <c r="O92" s="50" t="str">
        <f t="shared" ca="1" si="30"/>
        <v/>
      </c>
      <c r="P92" s="57"/>
      <c r="Q92" s="50" t="str">
        <f t="shared" ca="1" si="31"/>
        <v/>
      </c>
      <c r="R92" s="17" t="str">
        <f t="shared" si="22"/>
        <v/>
      </c>
      <c r="S92" s="17" t="str">
        <f t="shared" si="23"/>
        <v/>
      </c>
      <c r="T92" s="17" t="str">
        <f>IF(R92="","",IF(R92=5,INDEX(設定!$A$2:$G$8,MATCH(S92,設定!$A$2:$A$8,1),MATCH(U92,設定!$A$2:$G$2,1)),IF(AJ92,INDEX(設定!$A$11:$G$17,MATCH(S92,設定!$A$11:$A$17,1),MATCH(U92,設定!$A$11:$G$11,1)),"-----")))</f>
        <v/>
      </c>
      <c r="U92" s="18" t="str">
        <f t="shared" si="24"/>
        <v/>
      </c>
      <c r="V92" s="19" t="str">
        <f t="shared" si="25"/>
        <v/>
      </c>
      <c r="X92">
        <v>81</v>
      </c>
      <c r="Y92" t="str">
        <f t="shared" si="26"/>
        <v/>
      </c>
      <c r="Z92" t="str">
        <f t="shared" si="32"/>
        <v>立得点表!3:13</v>
      </c>
      <c r="AA92" s="69" t="str">
        <f t="shared" si="33"/>
        <v>立得点表!17:27</v>
      </c>
      <c r="AB92" t="str">
        <f t="shared" si="34"/>
        <v>上得点表!3:13</v>
      </c>
      <c r="AC92" s="69" t="str">
        <f t="shared" si="35"/>
        <v>上得点表!17:27</v>
      </c>
      <c r="AD92" t="str">
        <f t="shared" si="36"/>
        <v>腕得点表!3:13</v>
      </c>
      <c r="AE92" s="69" t="str">
        <f t="shared" si="37"/>
        <v>腕得点表!17:27</v>
      </c>
      <c r="AF92" t="str">
        <f t="shared" si="38"/>
        <v>往得点表!3:13</v>
      </c>
      <c r="AG92" s="69" t="str">
        <f t="shared" si="39"/>
        <v>往得点表!17:27</v>
      </c>
      <c r="AH92" t="str">
        <f t="shared" si="40"/>
        <v>五得点表!3:13</v>
      </c>
      <c r="AI92" s="69" t="str">
        <f t="shared" si="41"/>
        <v>五得点表!17:27</v>
      </c>
      <c r="AJ92" t="b">
        <f t="shared" si="42"/>
        <v>0</v>
      </c>
    </row>
    <row r="93" spans="1:36" ht="18" customHeight="1">
      <c r="A93" s="20">
        <v>82</v>
      </c>
      <c r="B93" s="142"/>
      <c r="C93" s="143"/>
      <c r="D93" s="34"/>
      <c r="E93" s="34"/>
      <c r="F93" s="34"/>
      <c r="G93" s="34"/>
      <c r="H93" s="51"/>
      <c r="I93" s="52" t="str">
        <f t="shared" ca="1" si="27"/>
        <v/>
      </c>
      <c r="J93" s="51"/>
      <c r="K93" s="52" t="str">
        <f t="shared" ca="1" si="28"/>
        <v/>
      </c>
      <c r="L93" s="51"/>
      <c r="M93" s="52" t="str">
        <f t="shared" ca="1" si="29"/>
        <v/>
      </c>
      <c r="N93" s="51"/>
      <c r="O93" s="52" t="str">
        <f t="shared" ca="1" si="30"/>
        <v/>
      </c>
      <c r="P93" s="51"/>
      <c r="Q93" s="52" t="str">
        <f t="shared" ca="1" si="31"/>
        <v/>
      </c>
      <c r="R93" s="22" t="str">
        <f t="shared" si="22"/>
        <v/>
      </c>
      <c r="S93" s="22" t="str">
        <f t="shared" si="23"/>
        <v/>
      </c>
      <c r="T93" s="22" t="str">
        <f>IF(R93="","",IF(R93=5,INDEX(設定!$A$2:$G$8,MATCH(S93,設定!$A$2:$A$8,1),MATCH(U93,設定!$A$2:$G$2,1)),IF(AJ93,INDEX(設定!$A$11:$G$17,MATCH(S93,設定!$A$11:$A$17,1),MATCH(U93,設定!$A$11:$G$11,1)),"-----")))</f>
        <v/>
      </c>
      <c r="U93" s="23" t="str">
        <f t="shared" si="24"/>
        <v/>
      </c>
      <c r="V93" s="21" t="str">
        <f t="shared" si="25"/>
        <v/>
      </c>
      <c r="X93">
        <v>82</v>
      </c>
      <c r="Y93" t="str">
        <f t="shared" si="26"/>
        <v/>
      </c>
      <c r="Z93" t="str">
        <f t="shared" si="32"/>
        <v>立得点表!3:13</v>
      </c>
      <c r="AA93" s="69" t="str">
        <f t="shared" si="33"/>
        <v>立得点表!17:27</v>
      </c>
      <c r="AB93" t="str">
        <f t="shared" si="34"/>
        <v>上得点表!3:13</v>
      </c>
      <c r="AC93" s="69" t="str">
        <f t="shared" si="35"/>
        <v>上得点表!17:27</v>
      </c>
      <c r="AD93" t="str">
        <f t="shared" si="36"/>
        <v>腕得点表!3:13</v>
      </c>
      <c r="AE93" s="69" t="str">
        <f t="shared" si="37"/>
        <v>腕得点表!17:27</v>
      </c>
      <c r="AF93" t="str">
        <f t="shared" si="38"/>
        <v>往得点表!3:13</v>
      </c>
      <c r="AG93" s="69" t="str">
        <f t="shared" si="39"/>
        <v>往得点表!17:27</v>
      </c>
      <c r="AH93" t="str">
        <f t="shared" si="40"/>
        <v>五得点表!3:13</v>
      </c>
      <c r="AI93" s="69" t="str">
        <f t="shared" si="41"/>
        <v>五得点表!17:27</v>
      </c>
      <c r="AJ93" t="b">
        <f t="shared" si="42"/>
        <v>0</v>
      </c>
    </row>
    <row r="94" spans="1:36" ht="18" customHeight="1">
      <c r="A94" s="20">
        <v>83</v>
      </c>
      <c r="B94" s="142"/>
      <c r="C94" s="143"/>
      <c r="D94" s="34"/>
      <c r="E94" s="34"/>
      <c r="F94" s="34"/>
      <c r="G94" s="34"/>
      <c r="H94" s="51"/>
      <c r="I94" s="52" t="str">
        <f t="shared" ca="1" si="27"/>
        <v/>
      </c>
      <c r="J94" s="51"/>
      <c r="K94" s="52" t="str">
        <f t="shared" ca="1" si="28"/>
        <v/>
      </c>
      <c r="L94" s="51"/>
      <c r="M94" s="52" t="str">
        <f t="shared" ca="1" si="29"/>
        <v/>
      </c>
      <c r="N94" s="51"/>
      <c r="O94" s="52" t="str">
        <f t="shared" ca="1" si="30"/>
        <v/>
      </c>
      <c r="P94" s="51"/>
      <c r="Q94" s="52" t="str">
        <f t="shared" ca="1" si="31"/>
        <v/>
      </c>
      <c r="R94" s="22" t="str">
        <f t="shared" si="22"/>
        <v/>
      </c>
      <c r="S94" s="22" t="str">
        <f t="shared" si="23"/>
        <v/>
      </c>
      <c r="T94" s="22" t="str">
        <f>IF(R94="","",IF(R94=5,INDEX(設定!$A$2:$G$8,MATCH(S94,設定!$A$2:$A$8,1),MATCH(U94,設定!$A$2:$G$2,1)),IF(AJ94,INDEX(設定!$A$11:$G$17,MATCH(S94,設定!$A$11:$A$17,1),MATCH(U94,設定!$A$11:$G$11,1)),"-----")))</f>
        <v/>
      </c>
      <c r="U94" s="23" t="str">
        <f t="shared" si="24"/>
        <v/>
      </c>
      <c r="V94" s="21" t="str">
        <f t="shared" si="25"/>
        <v/>
      </c>
      <c r="X94">
        <v>83</v>
      </c>
      <c r="Y94" t="str">
        <f t="shared" si="26"/>
        <v/>
      </c>
      <c r="Z94" t="str">
        <f t="shared" si="32"/>
        <v>立得点表!3:13</v>
      </c>
      <c r="AA94" s="69" t="str">
        <f t="shared" si="33"/>
        <v>立得点表!17:27</v>
      </c>
      <c r="AB94" t="str">
        <f t="shared" si="34"/>
        <v>上得点表!3:13</v>
      </c>
      <c r="AC94" s="69" t="str">
        <f t="shared" si="35"/>
        <v>上得点表!17:27</v>
      </c>
      <c r="AD94" t="str">
        <f t="shared" si="36"/>
        <v>腕得点表!3:13</v>
      </c>
      <c r="AE94" s="69" t="str">
        <f t="shared" si="37"/>
        <v>腕得点表!17:27</v>
      </c>
      <c r="AF94" t="str">
        <f t="shared" si="38"/>
        <v>往得点表!3:13</v>
      </c>
      <c r="AG94" s="69" t="str">
        <f t="shared" si="39"/>
        <v>往得点表!17:27</v>
      </c>
      <c r="AH94" t="str">
        <f t="shared" si="40"/>
        <v>五得点表!3:13</v>
      </c>
      <c r="AI94" s="69" t="str">
        <f t="shared" si="41"/>
        <v>五得点表!17:27</v>
      </c>
      <c r="AJ94" t="b">
        <f t="shared" si="42"/>
        <v>0</v>
      </c>
    </row>
    <row r="95" spans="1:36" ht="18" customHeight="1">
      <c r="A95" s="20">
        <v>84</v>
      </c>
      <c r="B95" s="142"/>
      <c r="C95" s="143"/>
      <c r="D95" s="34"/>
      <c r="E95" s="34"/>
      <c r="F95" s="34"/>
      <c r="G95" s="34"/>
      <c r="H95" s="51"/>
      <c r="I95" s="52" t="str">
        <f t="shared" ca="1" si="27"/>
        <v/>
      </c>
      <c r="J95" s="51"/>
      <c r="K95" s="52" t="str">
        <f t="shared" ca="1" si="28"/>
        <v/>
      </c>
      <c r="L95" s="51"/>
      <c r="M95" s="52" t="str">
        <f t="shared" ca="1" si="29"/>
        <v/>
      </c>
      <c r="N95" s="51"/>
      <c r="O95" s="52" t="str">
        <f t="shared" ca="1" si="30"/>
        <v/>
      </c>
      <c r="P95" s="51"/>
      <c r="Q95" s="52" t="str">
        <f t="shared" ca="1" si="31"/>
        <v/>
      </c>
      <c r="R95" s="22" t="str">
        <f t="shared" si="22"/>
        <v/>
      </c>
      <c r="S95" s="22" t="str">
        <f t="shared" si="23"/>
        <v/>
      </c>
      <c r="T95" s="22" t="str">
        <f>IF(R95="","",IF(R95=5,INDEX(設定!$A$2:$G$8,MATCH(S95,設定!$A$2:$A$8,1),MATCH(U95,設定!$A$2:$G$2,1)),IF(AJ95,INDEX(設定!$A$11:$G$17,MATCH(S95,設定!$A$11:$A$17,1),MATCH(U95,設定!$A$11:$G$11,1)),"-----")))</f>
        <v/>
      </c>
      <c r="U95" s="23" t="str">
        <f t="shared" si="24"/>
        <v/>
      </c>
      <c r="V95" s="21" t="str">
        <f t="shared" si="25"/>
        <v/>
      </c>
      <c r="X95">
        <v>84</v>
      </c>
      <c r="Y95" t="str">
        <f t="shared" si="26"/>
        <v/>
      </c>
      <c r="Z95" t="str">
        <f t="shared" si="32"/>
        <v>立得点表!3:13</v>
      </c>
      <c r="AA95" s="69" t="str">
        <f t="shared" si="33"/>
        <v>立得点表!17:27</v>
      </c>
      <c r="AB95" t="str">
        <f t="shared" si="34"/>
        <v>上得点表!3:13</v>
      </c>
      <c r="AC95" s="69" t="str">
        <f t="shared" si="35"/>
        <v>上得点表!17:27</v>
      </c>
      <c r="AD95" t="str">
        <f t="shared" si="36"/>
        <v>腕得点表!3:13</v>
      </c>
      <c r="AE95" s="69" t="str">
        <f t="shared" si="37"/>
        <v>腕得点表!17:27</v>
      </c>
      <c r="AF95" t="str">
        <f t="shared" si="38"/>
        <v>往得点表!3:13</v>
      </c>
      <c r="AG95" s="69" t="str">
        <f t="shared" si="39"/>
        <v>往得点表!17:27</v>
      </c>
      <c r="AH95" t="str">
        <f t="shared" si="40"/>
        <v>五得点表!3:13</v>
      </c>
      <c r="AI95" s="69" t="str">
        <f t="shared" si="41"/>
        <v>五得点表!17:27</v>
      </c>
      <c r="AJ95" t="b">
        <f t="shared" si="42"/>
        <v>0</v>
      </c>
    </row>
    <row r="96" spans="1:36" ht="18" customHeight="1">
      <c r="A96" s="24">
        <v>85</v>
      </c>
      <c r="B96" s="138"/>
      <c r="C96" s="139"/>
      <c r="D96" s="35"/>
      <c r="E96" s="35"/>
      <c r="F96" s="35"/>
      <c r="G96" s="35"/>
      <c r="H96" s="53"/>
      <c r="I96" s="54" t="str">
        <f t="shared" ca="1" si="27"/>
        <v/>
      </c>
      <c r="J96" s="53"/>
      <c r="K96" s="54" t="str">
        <f t="shared" ca="1" si="28"/>
        <v/>
      </c>
      <c r="L96" s="53"/>
      <c r="M96" s="54" t="str">
        <f t="shared" ca="1" si="29"/>
        <v/>
      </c>
      <c r="N96" s="53"/>
      <c r="O96" s="54" t="str">
        <f t="shared" ca="1" si="30"/>
        <v/>
      </c>
      <c r="P96" s="53"/>
      <c r="Q96" s="54" t="str">
        <f t="shared" ca="1" si="31"/>
        <v/>
      </c>
      <c r="R96" s="26" t="str">
        <f t="shared" si="22"/>
        <v/>
      </c>
      <c r="S96" s="26" t="str">
        <f t="shared" si="23"/>
        <v/>
      </c>
      <c r="T96" s="26" t="str">
        <f>IF(R96="","",IF(R96=5,INDEX(設定!$A$2:$G$8,MATCH(S96,設定!$A$2:$A$8,1),MATCH(U96,設定!$A$2:$G$2,1)),IF(AJ96,INDEX(設定!$A$11:$G$17,MATCH(S96,設定!$A$11:$A$17,1),MATCH(U96,設定!$A$11:$G$11,1)),"-----")))</f>
        <v/>
      </c>
      <c r="U96" s="27" t="str">
        <f t="shared" si="24"/>
        <v/>
      </c>
      <c r="V96" s="25" t="str">
        <f t="shared" si="25"/>
        <v/>
      </c>
      <c r="X96">
        <v>85</v>
      </c>
      <c r="Y96" t="str">
        <f t="shared" si="26"/>
        <v/>
      </c>
      <c r="Z96" t="str">
        <f t="shared" si="32"/>
        <v>立得点表!3:13</v>
      </c>
      <c r="AA96" s="69" t="str">
        <f t="shared" si="33"/>
        <v>立得点表!17:27</v>
      </c>
      <c r="AB96" t="str">
        <f t="shared" si="34"/>
        <v>上得点表!3:13</v>
      </c>
      <c r="AC96" s="69" t="str">
        <f t="shared" si="35"/>
        <v>上得点表!17:27</v>
      </c>
      <c r="AD96" t="str">
        <f t="shared" si="36"/>
        <v>腕得点表!3:13</v>
      </c>
      <c r="AE96" s="69" t="str">
        <f t="shared" si="37"/>
        <v>腕得点表!17:27</v>
      </c>
      <c r="AF96" t="str">
        <f t="shared" si="38"/>
        <v>往得点表!3:13</v>
      </c>
      <c r="AG96" s="69" t="str">
        <f t="shared" si="39"/>
        <v>往得点表!17:27</v>
      </c>
      <c r="AH96" t="str">
        <f t="shared" si="40"/>
        <v>五得点表!3:13</v>
      </c>
      <c r="AI96" s="69" t="str">
        <f t="shared" si="41"/>
        <v>五得点表!17:27</v>
      </c>
      <c r="AJ96" t="b">
        <f t="shared" si="42"/>
        <v>0</v>
      </c>
    </row>
    <row r="97" spans="1:36" ht="18" customHeight="1">
      <c r="A97" s="14">
        <v>86</v>
      </c>
      <c r="B97" s="140"/>
      <c r="C97" s="141"/>
      <c r="D97" s="33"/>
      <c r="E97" s="33"/>
      <c r="F97" s="33"/>
      <c r="G97" s="33"/>
      <c r="H97" s="49"/>
      <c r="I97" s="50" t="str">
        <f t="shared" ca="1" si="27"/>
        <v/>
      </c>
      <c r="J97" s="49"/>
      <c r="K97" s="50" t="str">
        <f t="shared" ca="1" si="28"/>
        <v/>
      </c>
      <c r="L97" s="49"/>
      <c r="M97" s="50" t="str">
        <f t="shared" ca="1" si="29"/>
        <v/>
      </c>
      <c r="N97" s="49"/>
      <c r="O97" s="50" t="str">
        <f t="shared" ca="1" si="30"/>
        <v/>
      </c>
      <c r="P97" s="49"/>
      <c r="Q97" s="50" t="str">
        <f t="shared" ca="1" si="31"/>
        <v/>
      </c>
      <c r="R97" s="17" t="str">
        <f t="shared" si="22"/>
        <v/>
      </c>
      <c r="S97" s="17" t="str">
        <f t="shared" si="23"/>
        <v/>
      </c>
      <c r="T97" s="17" t="str">
        <f>IF(R97="","",IF(R97=5,INDEX(設定!$A$2:$G$8,MATCH(S97,設定!$A$2:$A$8,1),MATCH(U97,設定!$A$2:$G$2,1)),IF(AJ97,INDEX(設定!$A$11:$G$17,MATCH(S97,設定!$A$11:$A$17,1),MATCH(U97,設定!$A$11:$G$11,1)),"-----")))</f>
        <v/>
      </c>
      <c r="U97" s="18" t="str">
        <f t="shared" si="24"/>
        <v/>
      </c>
      <c r="V97" s="19" t="str">
        <f t="shared" si="25"/>
        <v/>
      </c>
      <c r="X97">
        <v>86</v>
      </c>
      <c r="Y97" t="str">
        <f t="shared" si="26"/>
        <v/>
      </c>
      <c r="Z97" t="str">
        <f t="shared" si="32"/>
        <v>立得点表!3:13</v>
      </c>
      <c r="AA97" s="69" t="str">
        <f t="shared" si="33"/>
        <v>立得点表!17:27</v>
      </c>
      <c r="AB97" t="str">
        <f t="shared" si="34"/>
        <v>上得点表!3:13</v>
      </c>
      <c r="AC97" s="69" t="str">
        <f t="shared" si="35"/>
        <v>上得点表!17:27</v>
      </c>
      <c r="AD97" t="str">
        <f t="shared" si="36"/>
        <v>腕得点表!3:13</v>
      </c>
      <c r="AE97" s="69" t="str">
        <f t="shared" si="37"/>
        <v>腕得点表!17:27</v>
      </c>
      <c r="AF97" t="str">
        <f t="shared" si="38"/>
        <v>往得点表!3:13</v>
      </c>
      <c r="AG97" s="69" t="str">
        <f t="shared" si="39"/>
        <v>往得点表!17:27</v>
      </c>
      <c r="AH97" t="str">
        <f t="shared" si="40"/>
        <v>五得点表!3:13</v>
      </c>
      <c r="AI97" s="69" t="str">
        <f t="shared" si="41"/>
        <v>五得点表!17:27</v>
      </c>
      <c r="AJ97" t="b">
        <f t="shared" si="42"/>
        <v>0</v>
      </c>
    </row>
    <row r="98" spans="1:36" ht="18" customHeight="1">
      <c r="A98" s="20">
        <v>87</v>
      </c>
      <c r="B98" s="142"/>
      <c r="C98" s="143"/>
      <c r="D98" s="34"/>
      <c r="E98" s="34"/>
      <c r="F98" s="34"/>
      <c r="G98" s="34"/>
      <c r="H98" s="51"/>
      <c r="I98" s="52" t="str">
        <f t="shared" ca="1" si="27"/>
        <v/>
      </c>
      <c r="J98" s="51"/>
      <c r="K98" s="52" t="str">
        <f t="shared" ca="1" si="28"/>
        <v/>
      </c>
      <c r="L98" s="51"/>
      <c r="M98" s="52" t="str">
        <f t="shared" ca="1" si="29"/>
        <v/>
      </c>
      <c r="N98" s="51"/>
      <c r="O98" s="52" t="str">
        <f t="shared" ca="1" si="30"/>
        <v/>
      </c>
      <c r="P98" s="51"/>
      <c r="Q98" s="52" t="str">
        <f t="shared" ca="1" si="31"/>
        <v/>
      </c>
      <c r="R98" s="22" t="str">
        <f t="shared" si="22"/>
        <v/>
      </c>
      <c r="S98" s="22" t="str">
        <f t="shared" si="23"/>
        <v/>
      </c>
      <c r="T98" s="22" t="str">
        <f>IF(R98="","",IF(R98=5,INDEX(設定!$A$2:$G$8,MATCH(S98,設定!$A$2:$A$8,1),MATCH(U98,設定!$A$2:$G$2,1)),IF(AJ98,INDEX(設定!$A$11:$G$17,MATCH(S98,設定!$A$11:$A$17,1),MATCH(U98,設定!$A$11:$G$11,1)),"-----")))</f>
        <v/>
      </c>
      <c r="U98" s="23" t="str">
        <f t="shared" si="24"/>
        <v/>
      </c>
      <c r="V98" s="21" t="str">
        <f t="shared" si="25"/>
        <v/>
      </c>
      <c r="X98">
        <v>87</v>
      </c>
      <c r="Y98" t="str">
        <f t="shared" si="26"/>
        <v/>
      </c>
      <c r="Z98" t="str">
        <f t="shared" si="32"/>
        <v>立得点表!3:13</v>
      </c>
      <c r="AA98" s="69" t="str">
        <f t="shared" si="33"/>
        <v>立得点表!17:27</v>
      </c>
      <c r="AB98" t="str">
        <f t="shared" si="34"/>
        <v>上得点表!3:13</v>
      </c>
      <c r="AC98" s="69" t="str">
        <f t="shared" si="35"/>
        <v>上得点表!17:27</v>
      </c>
      <c r="AD98" t="str">
        <f t="shared" si="36"/>
        <v>腕得点表!3:13</v>
      </c>
      <c r="AE98" s="69" t="str">
        <f t="shared" si="37"/>
        <v>腕得点表!17:27</v>
      </c>
      <c r="AF98" t="str">
        <f t="shared" si="38"/>
        <v>往得点表!3:13</v>
      </c>
      <c r="AG98" s="69" t="str">
        <f t="shared" si="39"/>
        <v>往得点表!17:27</v>
      </c>
      <c r="AH98" t="str">
        <f t="shared" si="40"/>
        <v>五得点表!3:13</v>
      </c>
      <c r="AI98" s="69" t="str">
        <f t="shared" si="41"/>
        <v>五得点表!17:27</v>
      </c>
      <c r="AJ98" t="b">
        <f t="shared" si="42"/>
        <v>0</v>
      </c>
    </row>
    <row r="99" spans="1:36" ht="18" customHeight="1">
      <c r="A99" s="20">
        <v>88</v>
      </c>
      <c r="B99" s="142"/>
      <c r="C99" s="143"/>
      <c r="D99" s="34"/>
      <c r="E99" s="34"/>
      <c r="F99" s="34"/>
      <c r="G99" s="34"/>
      <c r="H99" s="51"/>
      <c r="I99" s="52" t="str">
        <f t="shared" ca="1" si="27"/>
        <v/>
      </c>
      <c r="J99" s="51"/>
      <c r="K99" s="52" t="str">
        <f t="shared" ca="1" si="28"/>
        <v/>
      </c>
      <c r="L99" s="51"/>
      <c r="M99" s="52" t="str">
        <f t="shared" ca="1" si="29"/>
        <v/>
      </c>
      <c r="N99" s="51"/>
      <c r="O99" s="52" t="str">
        <f t="shared" ca="1" si="30"/>
        <v/>
      </c>
      <c r="P99" s="51"/>
      <c r="Q99" s="52" t="str">
        <f t="shared" ca="1" si="31"/>
        <v/>
      </c>
      <c r="R99" s="22" t="str">
        <f t="shared" si="22"/>
        <v/>
      </c>
      <c r="S99" s="22" t="str">
        <f t="shared" si="23"/>
        <v/>
      </c>
      <c r="T99" s="22" t="str">
        <f>IF(R99="","",IF(R99=5,INDEX(設定!$A$2:$G$8,MATCH(S99,設定!$A$2:$A$8,1),MATCH(U99,設定!$A$2:$G$2,1)),IF(AJ99,INDEX(設定!$A$11:$G$17,MATCH(S99,設定!$A$11:$A$17,1),MATCH(U99,設定!$A$11:$G$11,1)),"-----")))</f>
        <v/>
      </c>
      <c r="U99" s="23" t="str">
        <f t="shared" si="24"/>
        <v/>
      </c>
      <c r="V99" s="21" t="str">
        <f t="shared" si="25"/>
        <v/>
      </c>
      <c r="X99">
        <v>88</v>
      </c>
      <c r="Y99" t="str">
        <f t="shared" si="26"/>
        <v/>
      </c>
      <c r="Z99" t="str">
        <f t="shared" si="32"/>
        <v>立得点表!3:13</v>
      </c>
      <c r="AA99" s="69" t="str">
        <f t="shared" si="33"/>
        <v>立得点表!17:27</v>
      </c>
      <c r="AB99" t="str">
        <f t="shared" si="34"/>
        <v>上得点表!3:13</v>
      </c>
      <c r="AC99" s="69" t="str">
        <f t="shared" si="35"/>
        <v>上得点表!17:27</v>
      </c>
      <c r="AD99" t="str">
        <f t="shared" si="36"/>
        <v>腕得点表!3:13</v>
      </c>
      <c r="AE99" s="69" t="str">
        <f t="shared" si="37"/>
        <v>腕得点表!17:27</v>
      </c>
      <c r="AF99" t="str">
        <f t="shared" si="38"/>
        <v>往得点表!3:13</v>
      </c>
      <c r="AG99" s="69" t="str">
        <f t="shared" si="39"/>
        <v>往得点表!17:27</v>
      </c>
      <c r="AH99" t="str">
        <f t="shared" si="40"/>
        <v>五得点表!3:13</v>
      </c>
      <c r="AI99" s="69" t="str">
        <f t="shared" si="41"/>
        <v>五得点表!17:27</v>
      </c>
      <c r="AJ99" t="b">
        <f t="shared" si="42"/>
        <v>0</v>
      </c>
    </row>
    <row r="100" spans="1:36" ht="18" customHeight="1">
      <c r="A100" s="20">
        <v>89</v>
      </c>
      <c r="B100" s="142"/>
      <c r="C100" s="143"/>
      <c r="D100" s="34"/>
      <c r="E100" s="34"/>
      <c r="F100" s="34"/>
      <c r="G100" s="34"/>
      <c r="H100" s="51"/>
      <c r="I100" s="52" t="str">
        <f t="shared" ca="1" si="27"/>
        <v/>
      </c>
      <c r="J100" s="51"/>
      <c r="K100" s="52" t="str">
        <f t="shared" ca="1" si="28"/>
        <v/>
      </c>
      <c r="L100" s="51"/>
      <c r="M100" s="52" t="str">
        <f t="shared" ca="1" si="29"/>
        <v/>
      </c>
      <c r="N100" s="51"/>
      <c r="O100" s="52" t="str">
        <f t="shared" ca="1" si="30"/>
        <v/>
      </c>
      <c r="P100" s="51"/>
      <c r="Q100" s="52" t="str">
        <f t="shared" ca="1" si="31"/>
        <v/>
      </c>
      <c r="R100" s="22" t="str">
        <f t="shared" si="22"/>
        <v/>
      </c>
      <c r="S100" s="22" t="str">
        <f t="shared" si="23"/>
        <v/>
      </c>
      <c r="T100" s="22" t="str">
        <f>IF(R100="","",IF(R100=5,INDEX(設定!$A$2:$G$8,MATCH(S100,設定!$A$2:$A$8,1),MATCH(U100,設定!$A$2:$G$2,1)),IF(AJ100,INDEX(設定!$A$11:$G$17,MATCH(S100,設定!$A$11:$A$17,1),MATCH(U100,設定!$A$11:$G$11,1)),"-----")))</f>
        <v/>
      </c>
      <c r="U100" s="23" t="str">
        <f t="shared" si="24"/>
        <v/>
      </c>
      <c r="V100" s="21" t="str">
        <f t="shared" si="25"/>
        <v/>
      </c>
      <c r="X100">
        <v>89</v>
      </c>
      <c r="Y100" t="str">
        <f t="shared" si="26"/>
        <v/>
      </c>
      <c r="Z100" t="str">
        <f t="shared" si="32"/>
        <v>立得点表!3:13</v>
      </c>
      <c r="AA100" s="69" t="str">
        <f t="shared" si="33"/>
        <v>立得点表!17:27</v>
      </c>
      <c r="AB100" t="str">
        <f t="shared" si="34"/>
        <v>上得点表!3:13</v>
      </c>
      <c r="AC100" s="69" t="str">
        <f t="shared" si="35"/>
        <v>上得点表!17:27</v>
      </c>
      <c r="AD100" t="str">
        <f t="shared" si="36"/>
        <v>腕得点表!3:13</v>
      </c>
      <c r="AE100" s="69" t="str">
        <f t="shared" si="37"/>
        <v>腕得点表!17:27</v>
      </c>
      <c r="AF100" t="str">
        <f t="shared" si="38"/>
        <v>往得点表!3:13</v>
      </c>
      <c r="AG100" s="69" t="str">
        <f t="shared" si="39"/>
        <v>往得点表!17:27</v>
      </c>
      <c r="AH100" t="str">
        <f t="shared" si="40"/>
        <v>五得点表!3:13</v>
      </c>
      <c r="AI100" s="69" t="str">
        <f t="shared" si="41"/>
        <v>五得点表!17:27</v>
      </c>
      <c r="AJ100" t="b">
        <f t="shared" si="42"/>
        <v>0</v>
      </c>
    </row>
    <row r="101" spans="1:36" ht="18" customHeight="1">
      <c r="A101" s="24">
        <v>90</v>
      </c>
      <c r="B101" s="138"/>
      <c r="C101" s="139"/>
      <c r="D101" s="35"/>
      <c r="E101" s="35"/>
      <c r="F101" s="35"/>
      <c r="G101" s="35"/>
      <c r="H101" s="53"/>
      <c r="I101" s="54" t="str">
        <f t="shared" ca="1" si="27"/>
        <v/>
      </c>
      <c r="J101" s="53"/>
      <c r="K101" s="54" t="str">
        <f t="shared" ca="1" si="28"/>
        <v/>
      </c>
      <c r="L101" s="53"/>
      <c r="M101" s="54" t="str">
        <f t="shared" ca="1" si="29"/>
        <v/>
      </c>
      <c r="N101" s="53"/>
      <c r="O101" s="54" t="str">
        <f t="shared" ca="1" si="30"/>
        <v/>
      </c>
      <c r="P101" s="53"/>
      <c r="Q101" s="54" t="str">
        <f t="shared" ca="1" si="31"/>
        <v/>
      </c>
      <c r="R101" s="26" t="str">
        <f t="shared" si="22"/>
        <v/>
      </c>
      <c r="S101" s="26" t="str">
        <f t="shared" si="23"/>
        <v/>
      </c>
      <c r="T101" s="26" t="str">
        <f>IF(R101="","",IF(R101=5,INDEX(設定!$A$2:$G$8,MATCH(S101,設定!$A$2:$A$8,1),MATCH(U101,設定!$A$2:$G$2,1)),IF(AJ101,INDEX(設定!$A$11:$G$17,MATCH(S101,設定!$A$11:$A$17,1),MATCH(U101,設定!$A$11:$G$11,1)),"-----")))</f>
        <v/>
      </c>
      <c r="U101" s="27" t="str">
        <f t="shared" si="24"/>
        <v/>
      </c>
      <c r="V101" s="25" t="str">
        <f t="shared" si="25"/>
        <v/>
      </c>
      <c r="X101">
        <v>90</v>
      </c>
      <c r="Y101" t="str">
        <f t="shared" si="26"/>
        <v/>
      </c>
      <c r="Z101" t="str">
        <f t="shared" si="32"/>
        <v>立得点表!3:13</v>
      </c>
      <c r="AA101" s="69" t="str">
        <f t="shared" si="33"/>
        <v>立得点表!17:27</v>
      </c>
      <c r="AB101" t="str">
        <f t="shared" si="34"/>
        <v>上得点表!3:13</v>
      </c>
      <c r="AC101" s="69" t="str">
        <f t="shared" si="35"/>
        <v>上得点表!17:27</v>
      </c>
      <c r="AD101" t="str">
        <f t="shared" si="36"/>
        <v>腕得点表!3:13</v>
      </c>
      <c r="AE101" s="69" t="str">
        <f t="shared" si="37"/>
        <v>腕得点表!17:27</v>
      </c>
      <c r="AF101" t="str">
        <f t="shared" si="38"/>
        <v>往得点表!3:13</v>
      </c>
      <c r="AG101" s="69" t="str">
        <f t="shared" si="39"/>
        <v>往得点表!17:27</v>
      </c>
      <c r="AH101" t="str">
        <f t="shared" si="40"/>
        <v>五得点表!3:13</v>
      </c>
      <c r="AI101" s="69" t="str">
        <f t="shared" si="41"/>
        <v>五得点表!17:27</v>
      </c>
      <c r="AJ101" t="b">
        <f t="shared" si="42"/>
        <v>0</v>
      </c>
    </row>
    <row r="102" spans="1:36" ht="18" customHeight="1">
      <c r="A102" s="14">
        <v>91</v>
      </c>
      <c r="B102" s="140"/>
      <c r="C102" s="141"/>
      <c r="D102" s="33"/>
      <c r="E102" s="33"/>
      <c r="F102" s="33"/>
      <c r="G102" s="33"/>
      <c r="H102" s="49"/>
      <c r="I102" s="50" t="str">
        <f t="shared" ca="1" si="27"/>
        <v/>
      </c>
      <c r="J102" s="49"/>
      <c r="K102" s="50" t="str">
        <f t="shared" ca="1" si="28"/>
        <v/>
      </c>
      <c r="L102" s="49"/>
      <c r="M102" s="50" t="str">
        <f t="shared" ca="1" si="29"/>
        <v/>
      </c>
      <c r="N102" s="49"/>
      <c r="O102" s="50" t="str">
        <f t="shared" ca="1" si="30"/>
        <v/>
      </c>
      <c r="P102" s="49"/>
      <c r="Q102" s="50" t="str">
        <f t="shared" ca="1" si="31"/>
        <v/>
      </c>
      <c r="R102" s="17" t="str">
        <f t="shared" si="22"/>
        <v/>
      </c>
      <c r="S102" s="17" t="str">
        <f t="shared" si="23"/>
        <v/>
      </c>
      <c r="T102" s="17" t="str">
        <f>IF(R102="","",IF(R102=5,INDEX(設定!$A$2:$G$8,MATCH(S102,設定!$A$2:$A$8,1),MATCH(U102,設定!$A$2:$G$2,1)),IF(AJ102,INDEX(設定!$A$11:$G$17,MATCH(S102,設定!$A$11:$A$17,1),MATCH(U102,設定!$A$11:$G$11,1)),"-----")))</f>
        <v/>
      </c>
      <c r="U102" s="18" t="str">
        <f t="shared" si="24"/>
        <v/>
      </c>
      <c r="V102" s="19" t="str">
        <f t="shared" si="25"/>
        <v/>
      </c>
      <c r="X102">
        <v>91</v>
      </c>
      <c r="Y102" t="str">
        <f t="shared" si="26"/>
        <v/>
      </c>
      <c r="Z102" t="str">
        <f t="shared" si="32"/>
        <v>立得点表!3:13</v>
      </c>
      <c r="AA102" s="69" t="str">
        <f t="shared" si="33"/>
        <v>立得点表!17:27</v>
      </c>
      <c r="AB102" t="str">
        <f t="shared" si="34"/>
        <v>上得点表!3:13</v>
      </c>
      <c r="AC102" s="69" t="str">
        <f t="shared" si="35"/>
        <v>上得点表!17:27</v>
      </c>
      <c r="AD102" t="str">
        <f t="shared" si="36"/>
        <v>腕得点表!3:13</v>
      </c>
      <c r="AE102" s="69" t="str">
        <f t="shared" si="37"/>
        <v>腕得点表!17:27</v>
      </c>
      <c r="AF102" t="str">
        <f t="shared" si="38"/>
        <v>往得点表!3:13</v>
      </c>
      <c r="AG102" s="69" t="str">
        <f t="shared" si="39"/>
        <v>往得点表!17:27</v>
      </c>
      <c r="AH102" t="str">
        <f t="shared" si="40"/>
        <v>五得点表!3:13</v>
      </c>
      <c r="AI102" s="69" t="str">
        <f t="shared" si="41"/>
        <v>五得点表!17:27</v>
      </c>
      <c r="AJ102" t="b">
        <f t="shared" si="42"/>
        <v>0</v>
      </c>
    </row>
    <row r="103" spans="1:36" ht="18" customHeight="1">
      <c r="A103" s="20">
        <v>92</v>
      </c>
      <c r="B103" s="142"/>
      <c r="C103" s="143"/>
      <c r="D103" s="34"/>
      <c r="E103" s="34"/>
      <c r="F103" s="34"/>
      <c r="G103" s="34"/>
      <c r="H103" s="51"/>
      <c r="I103" s="52" t="str">
        <f t="shared" ca="1" si="27"/>
        <v/>
      </c>
      <c r="J103" s="51"/>
      <c r="K103" s="52" t="str">
        <f t="shared" ca="1" si="28"/>
        <v/>
      </c>
      <c r="L103" s="51"/>
      <c r="M103" s="52" t="str">
        <f t="shared" ca="1" si="29"/>
        <v/>
      </c>
      <c r="N103" s="51"/>
      <c r="O103" s="52" t="str">
        <f t="shared" ca="1" si="30"/>
        <v/>
      </c>
      <c r="P103" s="51"/>
      <c r="Q103" s="52" t="str">
        <f t="shared" ca="1" si="31"/>
        <v/>
      </c>
      <c r="R103" s="22" t="str">
        <f t="shared" si="22"/>
        <v/>
      </c>
      <c r="S103" s="22" t="str">
        <f t="shared" si="23"/>
        <v/>
      </c>
      <c r="T103" s="22" t="str">
        <f>IF(R103="","",IF(R103=5,INDEX(設定!$A$2:$G$8,MATCH(S103,設定!$A$2:$A$8,1),MATCH(U103,設定!$A$2:$G$2,1)),IF(AJ103,INDEX(設定!$A$11:$G$17,MATCH(S103,設定!$A$11:$A$17,1),MATCH(U103,設定!$A$11:$G$11,1)),"-----")))</f>
        <v/>
      </c>
      <c r="U103" s="23" t="str">
        <f t="shared" si="24"/>
        <v/>
      </c>
      <c r="V103" s="21" t="str">
        <f t="shared" si="25"/>
        <v/>
      </c>
      <c r="X103">
        <v>92</v>
      </c>
      <c r="Y103" t="str">
        <f t="shared" si="26"/>
        <v/>
      </c>
      <c r="Z103" t="str">
        <f t="shared" si="32"/>
        <v>立得点表!3:13</v>
      </c>
      <c r="AA103" s="69" t="str">
        <f t="shared" si="33"/>
        <v>立得点表!17:27</v>
      </c>
      <c r="AB103" t="str">
        <f t="shared" si="34"/>
        <v>上得点表!3:13</v>
      </c>
      <c r="AC103" s="69" t="str">
        <f t="shared" si="35"/>
        <v>上得点表!17:27</v>
      </c>
      <c r="AD103" t="str">
        <f t="shared" si="36"/>
        <v>腕得点表!3:13</v>
      </c>
      <c r="AE103" s="69" t="str">
        <f t="shared" si="37"/>
        <v>腕得点表!17:27</v>
      </c>
      <c r="AF103" t="str">
        <f t="shared" si="38"/>
        <v>往得点表!3:13</v>
      </c>
      <c r="AG103" s="69" t="str">
        <f t="shared" si="39"/>
        <v>往得点表!17:27</v>
      </c>
      <c r="AH103" t="str">
        <f t="shared" si="40"/>
        <v>五得点表!3:13</v>
      </c>
      <c r="AI103" s="69" t="str">
        <f t="shared" si="41"/>
        <v>五得点表!17:27</v>
      </c>
      <c r="AJ103" t="b">
        <f t="shared" si="42"/>
        <v>0</v>
      </c>
    </row>
    <row r="104" spans="1:36" ht="18" customHeight="1">
      <c r="A104" s="20">
        <v>93</v>
      </c>
      <c r="B104" s="142"/>
      <c r="C104" s="143"/>
      <c r="D104" s="34"/>
      <c r="E104" s="34"/>
      <c r="F104" s="34"/>
      <c r="G104" s="34"/>
      <c r="H104" s="51"/>
      <c r="I104" s="52" t="str">
        <f t="shared" ca="1" si="27"/>
        <v/>
      </c>
      <c r="J104" s="51"/>
      <c r="K104" s="52" t="str">
        <f t="shared" ca="1" si="28"/>
        <v/>
      </c>
      <c r="L104" s="51"/>
      <c r="M104" s="52" t="str">
        <f t="shared" ca="1" si="29"/>
        <v/>
      </c>
      <c r="N104" s="51"/>
      <c r="O104" s="52" t="str">
        <f t="shared" ca="1" si="30"/>
        <v/>
      </c>
      <c r="P104" s="51"/>
      <c r="Q104" s="52" t="str">
        <f t="shared" ca="1" si="31"/>
        <v/>
      </c>
      <c r="R104" s="22" t="str">
        <f t="shared" si="22"/>
        <v/>
      </c>
      <c r="S104" s="22" t="str">
        <f t="shared" si="23"/>
        <v/>
      </c>
      <c r="T104" s="22" t="str">
        <f>IF(R104="","",IF(R104=5,INDEX(設定!$A$2:$G$8,MATCH(S104,設定!$A$2:$A$8,1),MATCH(U104,設定!$A$2:$G$2,1)),IF(AJ104,INDEX(設定!$A$11:$G$17,MATCH(S104,設定!$A$11:$A$17,1),MATCH(U104,設定!$A$11:$G$11,1)),"-----")))</f>
        <v/>
      </c>
      <c r="U104" s="23" t="str">
        <f t="shared" si="24"/>
        <v/>
      </c>
      <c r="V104" s="21" t="str">
        <f t="shared" si="25"/>
        <v/>
      </c>
      <c r="X104">
        <v>93</v>
      </c>
      <c r="Y104" t="str">
        <f t="shared" si="26"/>
        <v/>
      </c>
      <c r="Z104" t="str">
        <f t="shared" si="32"/>
        <v>立得点表!3:13</v>
      </c>
      <c r="AA104" s="69" t="str">
        <f t="shared" si="33"/>
        <v>立得点表!17:27</v>
      </c>
      <c r="AB104" t="str">
        <f t="shared" si="34"/>
        <v>上得点表!3:13</v>
      </c>
      <c r="AC104" s="69" t="str">
        <f t="shared" si="35"/>
        <v>上得点表!17:27</v>
      </c>
      <c r="AD104" t="str">
        <f t="shared" si="36"/>
        <v>腕得点表!3:13</v>
      </c>
      <c r="AE104" s="69" t="str">
        <f t="shared" si="37"/>
        <v>腕得点表!17:27</v>
      </c>
      <c r="AF104" t="str">
        <f t="shared" si="38"/>
        <v>往得点表!3:13</v>
      </c>
      <c r="AG104" s="69" t="str">
        <f t="shared" si="39"/>
        <v>往得点表!17:27</v>
      </c>
      <c r="AH104" t="str">
        <f t="shared" si="40"/>
        <v>五得点表!3:13</v>
      </c>
      <c r="AI104" s="69" t="str">
        <f t="shared" si="41"/>
        <v>五得点表!17:27</v>
      </c>
      <c r="AJ104" t="b">
        <f t="shared" si="42"/>
        <v>0</v>
      </c>
    </row>
    <row r="105" spans="1:36" ht="18" customHeight="1">
      <c r="A105" s="20">
        <v>94</v>
      </c>
      <c r="B105" s="142"/>
      <c r="C105" s="143"/>
      <c r="D105" s="34"/>
      <c r="E105" s="34"/>
      <c r="F105" s="34"/>
      <c r="G105" s="34"/>
      <c r="H105" s="51"/>
      <c r="I105" s="52" t="str">
        <f t="shared" ca="1" si="27"/>
        <v/>
      </c>
      <c r="J105" s="51"/>
      <c r="K105" s="52" t="str">
        <f t="shared" ca="1" si="28"/>
        <v/>
      </c>
      <c r="L105" s="51"/>
      <c r="M105" s="52" t="str">
        <f t="shared" ca="1" si="29"/>
        <v/>
      </c>
      <c r="N105" s="51"/>
      <c r="O105" s="52" t="str">
        <f t="shared" ca="1" si="30"/>
        <v/>
      </c>
      <c r="P105" s="51"/>
      <c r="Q105" s="52" t="str">
        <f t="shared" ca="1" si="31"/>
        <v/>
      </c>
      <c r="R105" s="22" t="str">
        <f t="shared" si="22"/>
        <v/>
      </c>
      <c r="S105" s="22" t="str">
        <f t="shared" si="23"/>
        <v/>
      </c>
      <c r="T105" s="22" t="str">
        <f>IF(R105="","",IF(R105=5,INDEX(設定!$A$2:$G$8,MATCH(S105,設定!$A$2:$A$8,1),MATCH(U105,設定!$A$2:$G$2,1)),IF(AJ105,INDEX(設定!$A$11:$G$17,MATCH(S105,設定!$A$11:$A$17,1),MATCH(U105,設定!$A$11:$G$11,1)),"-----")))</f>
        <v/>
      </c>
      <c r="U105" s="23" t="str">
        <f t="shared" si="24"/>
        <v/>
      </c>
      <c r="V105" s="21" t="str">
        <f t="shared" si="25"/>
        <v/>
      </c>
      <c r="X105">
        <v>94</v>
      </c>
      <c r="Y105" t="str">
        <f t="shared" si="26"/>
        <v/>
      </c>
      <c r="Z105" t="str">
        <f t="shared" si="32"/>
        <v>立得点表!3:13</v>
      </c>
      <c r="AA105" s="69" t="str">
        <f t="shared" si="33"/>
        <v>立得点表!17:27</v>
      </c>
      <c r="AB105" t="str">
        <f t="shared" si="34"/>
        <v>上得点表!3:13</v>
      </c>
      <c r="AC105" s="69" t="str">
        <f t="shared" si="35"/>
        <v>上得点表!17:27</v>
      </c>
      <c r="AD105" t="str">
        <f t="shared" si="36"/>
        <v>腕得点表!3:13</v>
      </c>
      <c r="AE105" s="69" t="str">
        <f t="shared" si="37"/>
        <v>腕得点表!17:27</v>
      </c>
      <c r="AF105" t="str">
        <f t="shared" si="38"/>
        <v>往得点表!3:13</v>
      </c>
      <c r="AG105" s="69" t="str">
        <f t="shared" si="39"/>
        <v>往得点表!17:27</v>
      </c>
      <c r="AH105" t="str">
        <f t="shared" si="40"/>
        <v>五得点表!3:13</v>
      </c>
      <c r="AI105" s="69" t="str">
        <f t="shared" si="41"/>
        <v>五得点表!17:27</v>
      </c>
      <c r="AJ105" t="b">
        <f t="shared" si="42"/>
        <v>0</v>
      </c>
    </row>
    <row r="106" spans="1:36" ht="18" customHeight="1">
      <c r="A106" s="24">
        <v>95</v>
      </c>
      <c r="B106" s="138"/>
      <c r="C106" s="139"/>
      <c r="D106" s="35"/>
      <c r="E106" s="35"/>
      <c r="F106" s="35"/>
      <c r="G106" s="35"/>
      <c r="H106" s="53"/>
      <c r="I106" s="54" t="str">
        <f t="shared" ca="1" si="27"/>
        <v/>
      </c>
      <c r="J106" s="53"/>
      <c r="K106" s="54" t="str">
        <f t="shared" ca="1" si="28"/>
        <v/>
      </c>
      <c r="L106" s="53"/>
      <c r="M106" s="54" t="str">
        <f t="shared" ca="1" si="29"/>
        <v/>
      </c>
      <c r="N106" s="53"/>
      <c r="O106" s="54" t="str">
        <f t="shared" ca="1" si="30"/>
        <v/>
      </c>
      <c r="P106" s="53"/>
      <c r="Q106" s="54" t="str">
        <f t="shared" ca="1" si="31"/>
        <v/>
      </c>
      <c r="R106" s="26" t="str">
        <f t="shared" si="22"/>
        <v/>
      </c>
      <c r="S106" s="26" t="str">
        <f t="shared" si="23"/>
        <v/>
      </c>
      <c r="T106" s="26" t="str">
        <f>IF(R106="","",IF(R106=5,INDEX(設定!$A$2:$G$8,MATCH(S106,設定!$A$2:$A$8,1),MATCH(U106,設定!$A$2:$G$2,1)),IF(AJ106,INDEX(設定!$A$11:$G$17,MATCH(S106,設定!$A$11:$A$17,1),MATCH(U106,設定!$A$11:$G$11,1)),"-----")))</f>
        <v/>
      </c>
      <c r="U106" s="27" t="str">
        <f t="shared" si="24"/>
        <v/>
      </c>
      <c r="V106" s="25" t="str">
        <f t="shared" si="25"/>
        <v/>
      </c>
      <c r="X106">
        <v>95</v>
      </c>
      <c r="Y106" t="str">
        <f t="shared" si="26"/>
        <v/>
      </c>
      <c r="Z106" t="str">
        <f t="shared" si="32"/>
        <v>立得点表!3:13</v>
      </c>
      <c r="AA106" s="69" t="str">
        <f t="shared" si="33"/>
        <v>立得点表!17:27</v>
      </c>
      <c r="AB106" t="str">
        <f t="shared" si="34"/>
        <v>上得点表!3:13</v>
      </c>
      <c r="AC106" s="69" t="str">
        <f t="shared" si="35"/>
        <v>上得点表!17:27</v>
      </c>
      <c r="AD106" t="str">
        <f t="shared" si="36"/>
        <v>腕得点表!3:13</v>
      </c>
      <c r="AE106" s="69" t="str">
        <f t="shared" si="37"/>
        <v>腕得点表!17:27</v>
      </c>
      <c r="AF106" t="str">
        <f t="shared" si="38"/>
        <v>往得点表!3:13</v>
      </c>
      <c r="AG106" s="69" t="str">
        <f t="shared" si="39"/>
        <v>往得点表!17:27</v>
      </c>
      <c r="AH106" t="str">
        <f t="shared" si="40"/>
        <v>五得点表!3:13</v>
      </c>
      <c r="AI106" s="69" t="str">
        <f t="shared" si="41"/>
        <v>五得点表!17:27</v>
      </c>
      <c r="AJ106" t="b">
        <f t="shared" si="42"/>
        <v>0</v>
      </c>
    </row>
    <row r="107" spans="1:36" ht="18" customHeight="1">
      <c r="A107" s="14">
        <v>96</v>
      </c>
      <c r="B107" s="140"/>
      <c r="C107" s="141"/>
      <c r="D107" s="33"/>
      <c r="E107" s="33"/>
      <c r="F107" s="33"/>
      <c r="G107" s="33"/>
      <c r="H107" s="49"/>
      <c r="I107" s="50" t="str">
        <f t="shared" ca="1" si="27"/>
        <v/>
      </c>
      <c r="J107" s="49"/>
      <c r="K107" s="50" t="str">
        <f t="shared" ca="1" si="28"/>
        <v/>
      </c>
      <c r="L107" s="49"/>
      <c r="M107" s="50" t="str">
        <f t="shared" ca="1" si="29"/>
        <v/>
      </c>
      <c r="N107" s="49"/>
      <c r="O107" s="50" t="str">
        <f t="shared" ca="1" si="30"/>
        <v/>
      </c>
      <c r="P107" s="49"/>
      <c r="Q107" s="50" t="str">
        <f t="shared" ca="1" si="31"/>
        <v/>
      </c>
      <c r="R107" s="17" t="str">
        <f t="shared" si="22"/>
        <v/>
      </c>
      <c r="S107" s="17" t="str">
        <f t="shared" si="23"/>
        <v/>
      </c>
      <c r="T107" s="17" t="str">
        <f>IF(R107="","",IF(R107=5,INDEX(設定!$A$2:$G$8,MATCH(S107,設定!$A$2:$A$8,1),MATCH(U107,設定!$A$2:$G$2,1)),IF(AJ107,INDEX(設定!$A$11:$G$17,MATCH(S107,設定!$A$11:$A$17,1),MATCH(U107,設定!$A$11:$G$11,1)),"-----")))</f>
        <v/>
      </c>
      <c r="U107" s="18" t="str">
        <f t="shared" si="24"/>
        <v/>
      </c>
      <c r="V107" s="19" t="str">
        <f t="shared" si="25"/>
        <v/>
      </c>
      <c r="X107">
        <v>96</v>
      </c>
      <c r="Y107" t="str">
        <f t="shared" si="26"/>
        <v/>
      </c>
      <c r="Z107" t="str">
        <f t="shared" si="32"/>
        <v>立得点表!3:13</v>
      </c>
      <c r="AA107" s="69" t="str">
        <f t="shared" si="33"/>
        <v>立得点表!17:27</v>
      </c>
      <c r="AB107" t="str">
        <f t="shared" si="34"/>
        <v>上得点表!3:13</v>
      </c>
      <c r="AC107" s="69" t="str">
        <f t="shared" si="35"/>
        <v>上得点表!17:27</v>
      </c>
      <c r="AD107" t="str">
        <f t="shared" si="36"/>
        <v>腕得点表!3:13</v>
      </c>
      <c r="AE107" s="69" t="str">
        <f t="shared" si="37"/>
        <v>腕得点表!17:27</v>
      </c>
      <c r="AF107" t="str">
        <f t="shared" si="38"/>
        <v>往得点表!3:13</v>
      </c>
      <c r="AG107" s="69" t="str">
        <f t="shared" si="39"/>
        <v>往得点表!17:27</v>
      </c>
      <c r="AH107" t="str">
        <f t="shared" si="40"/>
        <v>五得点表!3:13</v>
      </c>
      <c r="AI107" s="69" t="str">
        <f t="shared" si="41"/>
        <v>五得点表!17:27</v>
      </c>
      <c r="AJ107" t="b">
        <f t="shared" si="42"/>
        <v>0</v>
      </c>
    </row>
    <row r="108" spans="1:36" ht="18" customHeight="1">
      <c r="A108" s="20">
        <v>97</v>
      </c>
      <c r="B108" s="142"/>
      <c r="C108" s="143"/>
      <c r="D108" s="34"/>
      <c r="E108" s="34"/>
      <c r="F108" s="34"/>
      <c r="G108" s="34"/>
      <c r="H108" s="51"/>
      <c r="I108" s="52" t="str">
        <f t="shared" ca="1" si="27"/>
        <v/>
      </c>
      <c r="J108" s="51"/>
      <c r="K108" s="52" t="str">
        <f t="shared" ca="1" si="28"/>
        <v/>
      </c>
      <c r="L108" s="51"/>
      <c r="M108" s="52" t="str">
        <f t="shared" ca="1" si="29"/>
        <v/>
      </c>
      <c r="N108" s="51"/>
      <c r="O108" s="52" t="str">
        <f t="shared" ca="1" si="30"/>
        <v/>
      </c>
      <c r="P108" s="51"/>
      <c r="Q108" s="52" t="str">
        <f t="shared" ca="1" si="31"/>
        <v/>
      </c>
      <c r="R108" s="22" t="str">
        <f t="shared" si="22"/>
        <v/>
      </c>
      <c r="S108" s="22" t="str">
        <f t="shared" si="23"/>
        <v/>
      </c>
      <c r="T108" s="22" t="str">
        <f>IF(R108="","",IF(R108=5,INDEX(設定!$A$2:$G$8,MATCH(S108,設定!$A$2:$A$8,1),MATCH(U108,設定!$A$2:$G$2,1)),IF(AJ108,INDEX(設定!$A$11:$G$17,MATCH(S108,設定!$A$11:$A$17,1),MATCH(U108,設定!$A$11:$G$11,1)),"-----")))</f>
        <v/>
      </c>
      <c r="U108" s="23" t="str">
        <f t="shared" si="24"/>
        <v/>
      </c>
      <c r="V108" s="21" t="str">
        <f t="shared" si="25"/>
        <v/>
      </c>
      <c r="X108">
        <v>97</v>
      </c>
      <c r="Y108" t="str">
        <f t="shared" si="26"/>
        <v/>
      </c>
      <c r="Z108" t="str">
        <f t="shared" si="32"/>
        <v>立得点表!3:13</v>
      </c>
      <c r="AA108" s="69" t="str">
        <f t="shared" si="33"/>
        <v>立得点表!17:27</v>
      </c>
      <c r="AB108" t="str">
        <f t="shared" si="34"/>
        <v>上得点表!3:13</v>
      </c>
      <c r="AC108" s="69" t="str">
        <f t="shared" si="35"/>
        <v>上得点表!17:27</v>
      </c>
      <c r="AD108" t="str">
        <f t="shared" si="36"/>
        <v>腕得点表!3:13</v>
      </c>
      <c r="AE108" s="69" t="str">
        <f t="shared" si="37"/>
        <v>腕得点表!17:27</v>
      </c>
      <c r="AF108" t="str">
        <f t="shared" si="38"/>
        <v>往得点表!3:13</v>
      </c>
      <c r="AG108" s="69" t="str">
        <f t="shared" si="39"/>
        <v>往得点表!17:27</v>
      </c>
      <c r="AH108" t="str">
        <f t="shared" si="40"/>
        <v>五得点表!3:13</v>
      </c>
      <c r="AI108" s="69" t="str">
        <f t="shared" si="41"/>
        <v>五得点表!17:27</v>
      </c>
      <c r="AJ108" t="b">
        <f t="shared" si="42"/>
        <v>0</v>
      </c>
    </row>
    <row r="109" spans="1:36" ht="18" customHeight="1">
      <c r="A109" s="20">
        <v>98</v>
      </c>
      <c r="B109" s="142"/>
      <c r="C109" s="143"/>
      <c r="D109" s="34"/>
      <c r="E109" s="34"/>
      <c r="F109" s="34"/>
      <c r="G109" s="34"/>
      <c r="H109" s="51"/>
      <c r="I109" s="52" t="str">
        <f t="shared" ca="1" si="27"/>
        <v/>
      </c>
      <c r="J109" s="51"/>
      <c r="K109" s="52" t="str">
        <f t="shared" ca="1" si="28"/>
        <v/>
      </c>
      <c r="L109" s="51"/>
      <c r="M109" s="52" t="str">
        <f t="shared" ca="1" si="29"/>
        <v/>
      </c>
      <c r="N109" s="51"/>
      <c r="O109" s="52" t="str">
        <f t="shared" ca="1" si="30"/>
        <v/>
      </c>
      <c r="P109" s="51"/>
      <c r="Q109" s="52" t="str">
        <f t="shared" ca="1" si="31"/>
        <v/>
      </c>
      <c r="R109" s="22" t="str">
        <f t="shared" si="22"/>
        <v/>
      </c>
      <c r="S109" s="22" t="str">
        <f t="shared" si="23"/>
        <v/>
      </c>
      <c r="T109" s="22" t="str">
        <f>IF(R109="","",IF(R109=5,INDEX(設定!$A$2:$G$8,MATCH(S109,設定!$A$2:$A$8,1),MATCH(U109,設定!$A$2:$G$2,1)),IF(AJ109,INDEX(設定!$A$11:$G$17,MATCH(S109,設定!$A$11:$A$17,1),MATCH(U109,設定!$A$11:$G$11,1)),"-----")))</f>
        <v/>
      </c>
      <c r="U109" s="23" t="str">
        <f t="shared" si="24"/>
        <v/>
      </c>
      <c r="V109" s="21" t="str">
        <f t="shared" si="25"/>
        <v/>
      </c>
      <c r="X109">
        <v>98</v>
      </c>
      <c r="Y109" t="str">
        <f t="shared" si="26"/>
        <v/>
      </c>
      <c r="Z109" t="str">
        <f t="shared" si="32"/>
        <v>立得点表!3:13</v>
      </c>
      <c r="AA109" s="69" t="str">
        <f t="shared" si="33"/>
        <v>立得点表!17:27</v>
      </c>
      <c r="AB109" t="str">
        <f t="shared" si="34"/>
        <v>上得点表!3:13</v>
      </c>
      <c r="AC109" s="69" t="str">
        <f t="shared" si="35"/>
        <v>上得点表!17:27</v>
      </c>
      <c r="AD109" t="str">
        <f t="shared" si="36"/>
        <v>腕得点表!3:13</v>
      </c>
      <c r="AE109" s="69" t="str">
        <f t="shared" si="37"/>
        <v>腕得点表!17:27</v>
      </c>
      <c r="AF109" t="str">
        <f t="shared" si="38"/>
        <v>往得点表!3:13</v>
      </c>
      <c r="AG109" s="69" t="str">
        <f t="shared" si="39"/>
        <v>往得点表!17:27</v>
      </c>
      <c r="AH109" t="str">
        <f t="shared" si="40"/>
        <v>五得点表!3:13</v>
      </c>
      <c r="AI109" s="69" t="str">
        <f t="shared" si="41"/>
        <v>五得点表!17:27</v>
      </c>
      <c r="AJ109" t="b">
        <f t="shared" si="42"/>
        <v>0</v>
      </c>
    </row>
    <row r="110" spans="1:36" ht="18" customHeight="1">
      <c r="A110" s="20">
        <v>99</v>
      </c>
      <c r="B110" s="142"/>
      <c r="C110" s="143"/>
      <c r="D110" s="34"/>
      <c r="E110" s="34"/>
      <c r="F110" s="34"/>
      <c r="G110" s="34"/>
      <c r="H110" s="51"/>
      <c r="I110" s="52" t="str">
        <f t="shared" ca="1" si="27"/>
        <v/>
      </c>
      <c r="J110" s="51"/>
      <c r="K110" s="52" t="str">
        <f t="shared" ca="1" si="28"/>
        <v/>
      </c>
      <c r="L110" s="51"/>
      <c r="M110" s="52" t="str">
        <f t="shared" ca="1" si="29"/>
        <v/>
      </c>
      <c r="N110" s="51"/>
      <c r="O110" s="52" t="str">
        <f t="shared" ca="1" si="30"/>
        <v/>
      </c>
      <c r="P110" s="51"/>
      <c r="Q110" s="52" t="str">
        <f t="shared" ca="1" si="31"/>
        <v/>
      </c>
      <c r="R110" s="22" t="str">
        <f t="shared" si="22"/>
        <v/>
      </c>
      <c r="S110" s="22" t="str">
        <f t="shared" si="23"/>
        <v/>
      </c>
      <c r="T110" s="22" t="str">
        <f>IF(R110="","",IF(R110=5,INDEX(設定!$A$2:$G$8,MATCH(S110,設定!$A$2:$A$8,1),MATCH(U110,設定!$A$2:$G$2,1)),IF(AJ110,INDEX(設定!$A$11:$G$17,MATCH(S110,設定!$A$11:$A$17,1),MATCH(U110,設定!$A$11:$G$11,1)),"-----")))</f>
        <v/>
      </c>
      <c r="U110" s="23" t="str">
        <f t="shared" si="24"/>
        <v/>
      </c>
      <c r="V110" s="21" t="str">
        <f t="shared" si="25"/>
        <v/>
      </c>
      <c r="X110">
        <v>99</v>
      </c>
      <c r="Y110" t="str">
        <f t="shared" si="26"/>
        <v/>
      </c>
      <c r="Z110" t="str">
        <f t="shared" si="32"/>
        <v>立得点表!3:13</v>
      </c>
      <c r="AA110" s="69" t="str">
        <f t="shared" si="33"/>
        <v>立得点表!17:27</v>
      </c>
      <c r="AB110" t="str">
        <f t="shared" si="34"/>
        <v>上得点表!3:13</v>
      </c>
      <c r="AC110" s="69" t="str">
        <f t="shared" si="35"/>
        <v>上得点表!17:27</v>
      </c>
      <c r="AD110" t="str">
        <f t="shared" si="36"/>
        <v>腕得点表!3:13</v>
      </c>
      <c r="AE110" s="69" t="str">
        <f t="shared" si="37"/>
        <v>腕得点表!17:27</v>
      </c>
      <c r="AF110" t="str">
        <f t="shared" si="38"/>
        <v>往得点表!3:13</v>
      </c>
      <c r="AG110" s="69" t="str">
        <f t="shared" si="39"/>
        <v>往得点表!17:27</v>
      </c>
      <c r="AH110" t="str">
        <f t="shared" si="40"/>
        <v>五得点表!3:13</v>
      </c>
      <c r="AI110" s="69" t="str">
        <f t="shared" si="41"/>
        <v>五得点表!17:27</v>
      </c>
      <c r="AJ110" t="b">
        <f t="shared" si="42"/>
        <v>0</v>
      </c>
    </row>
    <row r="111" spans="1:36" ht="18" customHeight="1" thickBot="1">
      <c r="A111" s="28">
        <v>100</v>
      </c>
      <c r="B111" s="144"/>
      <c r="C111" s="145"/>
      <c r="D111" s="36"/>
      <c r="E111" s="36"/>
      <c r="F111" s="36"/>
      <c r="G111" s="36"/>
      <c r="H111" s="55"/>
      <c r="I111" s="56" t="str">
        <f t="shared" ca="1" si="27"/>
        <v/>
      </c>
      <c r="J111" s="55"/>
      <c r="K111" s="56" t="str">
        <f t="shared" ca="1" si="28"/>
        <v/>
      </c>
      <c r="L111" s="55"/>
      <c r="M111" s="56" t="str">
        <f t="shared" ca="1" si="29"/>
        <v/>
      </c>
      <c r="N111" s="55"/>
      <c r="O111" s="56" t="str">
        <f t="shared" ca="1" si="30"/>
        <v/>
      </c>
      <c r="P111" s="55"/>
      <c r="Q111" s="56" t="str">
        <f t="shared" ca="1" si="31"/>
        <v/>
      </c>
      <c r="R111" s="30" t="str">
        <f t="shared" si="22"/>
        <v/>
      </c>
      <c r="S111" s="30" t="str">
        <f t="shared" si="23"/>
        <v/>
      </c>
      <c r="T111" s="30" t="str">
        <f>IF(R111="","",IF(R111=5,INDEX(設定!$A$2:$G$8,MATCH(S111,設定!$A$2:$A$8,1),MATCH(U111,設定!$A$2:$G$2,1)),IF(AJ111,INDEX(設定!$A$11:$G$17,MATCH(S111,設定!$A$11:$A$17,1),MATCH(U111,設定!$A$11:$G$11,1)),"-----")))</f>
        <v/>
      </c>
      <c r="U111" s="31" t="str">
        <f t="shared" si="24"/>
        <v/>
      </c>
      <c r="V111" s="29" t="str">
        <f t="shared" si="25"/>
        <v/>
      </c>
      <c r="X111">
        <v>100</v>
      </c>
      <c r="Y111" t="str">
        <f t="shared" si="26"/>
        <v/>
      </c>
      <c r="Z111" t="str">
        <f t="shared" si="32"/>
        <v>立得点表!3:13</v>
      </c>
      <c r="AA111" s="69" t="str">
        <f t="shared" si="33"/>
        <v>立得点表!17:27</v>
      </c>
      <c r="AB111" t="str">
        <f t="shared" si="34"/>
        <v>上得点表!3:13</v>
      </c>
      <c r="AC111" s="69" t="str">
        <f t="shared" si="35"/>
        <v>上得点表!17:27</v>
      </c>
      <c r="AD111" t="str">
        <f t="shared" si="36"/>
        <v>腕得点表!3:13</v>
      </c>
      <c r="AE111" s="69" t="str">
        <f t="shared" si="37"/>
        <v>腕得点表!17:27</v>
      </c>
      <c r="AF111" t="str">
        <f t="shared" si="38"/>
        <v>往得点表!3:13</v>
      </c>
      <c r="AG111" s="69" t="str">
        <f t="shared" si="39"/>
        <v>往得点表!17:27</v>
      </c>
      <c r="AH111" t="str">
        <f t="shared" si="40"/>
        <v>五得点表!3:13</v>
      </c>
      <c r="AI111" s="69" t="str">
        <f t="shared" si="41"/>
        <v>五得点表!17:27</v>
      </c>
      <c r="AJ111" t="b">
        <f t="shared" si="42"/>
        <v>0</v>
      </c>
    </row>
  </sheetData>
  <mergeCells count="139">
    <mergeCell ref="B108:C108"/>
    <mergeCell ref="B109:C109"/>
    <mergeCell ref="B110:C110"/>
    <mergeCell ref="B111:C111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P10:Q10"/>
    <mergeCell ref="R10:R11"/>
    <mergeCell ref="S10:S11"/>
    <mergeCell ref="T10:T11"/>
    <mergeCell ref="U10:U11"/>
    <mergeCell ref="V10:V11"/>
    <mergeCell ref="M8:N8"/>
    <mergeCell ref="A10:A11"/>
    <mergeCell ref="B10:C11"/>
    <mergeCell ref="D10:D11"/>
    <mergeCell ref="E10:E11"/>
    <mergeCell ref="F10:G10"/>
    <mergeCell ref="H10:I10"/>
    <mergeCell ref="J10:K10"/>
    <mergeCell ref="L10:M10"/>
    <mergeCell ref="N10:O10"/>
    <mergeCell ref="A8:B8"/>
    <mergeCell ref="C8:D8"/>
    <mergeCell ref="E8:F8"/>
    <mergeCell ref="G8:H8"/>
    <mergeCell ref="I8:J8"/>
    <mergeCell ref="K8:L8"/>
    <mergeCell ref="A6:N6"/>
    <mergeCell ref="A7:B7"/>
    <mergeCell ref="C7:D7"/>
    <mergeCell ref="E7:F7"/>
    <mergeCell ref="G7:H7"/>
    <mergeCell ref="I7:J7"/>
    <mergeCell ref="K7:L7"/>
    <mergeCell ref="M7:N7"/>
    <mergeCell ref="S1:U1"/>
    <mergeCell ref="A3:C3"/>
    <mergeCell ref="D3:I3"/>
    <mergeCell ref="J3:R3"/>
    <mergeCell ref="A4:C4"/>
    <mergeCell ref="D4:F4"/>
    <mergeCell ref="G4:I4"/>
    <mergeCell ref="J4:O4"/>
    <mergeCell ref="P4:R4"/>
  </mergeCells>
  <phoneticPr fontId="12"/>
  <conditionalFormatting sqref="D12:D111">
    <cfRule type="cellIs" dxfId="0" priority="1" stopIfTrue="1" operator="equal">
      <formula>"女"</formula>
    </cfRule>
  </conditionalFormatting>
  <dataValidations count="4">
    <dataValidation imeMode="on" allowBlank="1" showInputMessage="1" showErrorMessage="1" sqref="E7:F7" xr:uid="{00000000-0002-0000-0300-000000000000}"/>
    <dataValidation type="list" allowBlank="1" showInputMessage="1" showErrorMessage="1" sqref="D12:D111" xr:uid="{00000000-0002-0000-0300-000001000000}">
      <formula1>"男,女"</formula1>
    </dataValidation>
    <dataValidation type="whole" imeMode="off" operator="greaterThanOrEqual" allowBlank="1" showInputMessage="1" showErrorMessage="1" sqref="P12:P111 N12:N111 L12:L111 J12:J111 H12:H111 E12:E111" xr:uid="{00000000-0002-0000-0300-000002000000}">
      <formula1>0</formula1>
    </dataValidation>
    <dataValidation imeMode="off" operator="greaterThanOrEqual" allowBlank="1" showInputMessage="1" showErrorMessage="1" sqref="G11:G65536 G4 F9:F65536 F5 F1:F3" xr:uid="{00000000-0002-0000-0300-000003000000}"/>
  </dataValidations>
  <printOptions horizontalCentered="1" gridLinesSet="0"/>
  <pageMargins left="0.39370078740157483" right="0.39370078740157483" top="0.45" bottom="0.45" header="0.27559055118110237" footer="0.19"/>
  <pageSetup paperSize="9" scale="92" orientation="landscape" r:id="rId1"/>
  <headerFooter alignWithMargins="0">
    <oddFooter>- &amp;P -</oddFooter>
  </headerFooter>
  <rowBreaks count="4" manualBreakCount="4">
    <brk id="31" max="20" man="1"/>
    <brk id="51" max="20" man="1"/>
    <brk id="71" max="20" man="1"/>
    <brk id="91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G41"/>
  <sheetViews>
    <sheetView view="pageBreakPreview" zoomScaleNormal="75" zoomScaleSheetLayoutView="100" workbookViewId="0">
      <selection activeCell="B5" sqref="B5"/>
    </sheetView>
  </sheetViews>
  <sheetFormatPr defaultColWidth="8.85546875" defaultRowHeight="12"/>
  <cols>
    <col min="1" max="7" width="13.7109375" customWidth="1"/>
  </cols>
  <sheetData>
    <row r="2" spans="1:7" ht="21">
      <c r="A2" s="152" t="s">
        <v>24</v>
      </c>
      <c r="B2" s="152"/>
      <c r="C2" s="152"/>
      <c r="D2" s="152"/>
      <c r="E2" s="152"/>
      <c r="F2" s="152"/>
      <c r="G2" s="152"/>
    </row>
    <row r="3" spans="1:7" ht="21">
      <c r="C3" s="4"/>
    </row>
    <row r="4" spans="1:7" ht="12.75" thickBot="1"/>
    <row r="5" spans="1:7" ht="20.100000000000001" customHeight="1" thickBot="1">
      <c r="A5" s="5" t="s">
        <v>25</v>
      </c>
      <c r="B5" s="65">
        <v>1</v>
      </c>
      <c r="C5" s="6"/>
      <c r="D5" s="6"/>
      <c r="E5" s="6"/>
      <c r="F5" s="6"/>
      <c r="G5" s="6"/>
    </row>
    <row r="6" spans="1:7" ht="20.100000000000001" customHeight="1">
      <c r="A6" s="7" t="s">
        <v>18</v>
      </c>
      <c r="B6" s="148" t="s">
        <v>56</v>
      </c>
      <c r="C6" s="149"/>
      <c r="D6" s="8" t="s">
        <v>1</v>
      </c>
      <c r="E6" s="8" t="s">
        <v>2</v>
      </c>
      <c r="F6" s="8" t="s">
        <v>19</v>
      </c>
      <c r="G6" s="9" t="s">
        <v>20</v>
      </c>
    </row>
    <row r="7" spans="1:7" ht="20.100000000000001" customHeight="1" thickBot="1">
      <c r="A7" s="40">
        <f>IF('測定結果（入力例）'!S1="","",'測定結果（入力例）'!S1)</f>
        <v>40984</v>
      </c>
      <c r="B7" s="150" t="str">
        <f>IF(B5="","",IF(VLOOKUP(B5,'測定結果（入力例）'!A12:V111,2)="","",VLOOKUP(B5,'測定結果（入力例）'!A12:V111,2)))</f>
        <v>体協　太郎</v>
      </c>
      <c r="C7" s="151"/>
      <c r="D7" s="11" t="str">
        <f>IF(B5="","",IF(VLOOKUP(B5,'測定結果（入力例）'!A12:V111,4)="","",VLOOKUP(B5,'測定結果（入力例）'!A12:V111,4)))</f>
        <v>男</v>
      </c>
      <c r="E7" s="11">
        <f>IF(B5="","",IF(VLOOKUP(B5,'測定結果（入力例）'!A12:V111,5)="","",VLOOKUP(B5,'測定結果（入力例）'!A12:V111,5)))</f>
        <v>5</v>
      </c>
      <c r="F7" s="59">
        <f>IF(B5="","",IF(VLOOKUP(B5,'測定結果（入力例）'!A12:V111,6)="","",VLOOKUP(B5,'測定結果（入力例）'!A12:V111,6)))</f>
        <v>116</v>
      </c>
      <c r="G7" s="60">
        <f>IF(B5="","",IF(VLOOKUP(B5,'測定結果（入力例）'!A12:V111,7)="","",VLOOKUP(B5,'測定結果（入力例）'!A12:V111,7)))</f>
        <v>21</v>
      </c>
    </row>
    <row r="8" spans="1:7" ht="20.100000000000001" customHeight="1">
      <c r="A8" s="6"/>
      <c r="B8" s="6"/>
      <c r="C8" s="6"/>
      <c r="D8" s="6"/>
      <c r="E8" s="6"/>
      <c r="F8" s="6"/>
      <c r="G8" s="6"/>
    </row>
    <row r="9" spans="1:7" ht="20.100000000000001" customHeight="1" thickBot="1">
      <c r="A9" s="6"/>
      <c r="B9" s="6"/>
      <c r="C9" s="6"/>
      <c r="D9" s="6"/>
      <c r="E9" s="6"/>
      <c r="F9" s="6"/>
      <c r="G9" s="6"/>
    </row>
    <row r="10" spans="1:7" ht="20.100000000000001" customHeight="1">
      <c r="A10" s="7"/>
      <c r="B10" s="66" t="s">
        <v>109</v>
      </c>
      <c r="C10" s="66" t="s">
        <v>15</v>
      </c>
      <c r="D10" s="66" t="s">
        <v>92</v>
      </c>
      <c r="E10" s="66" t="s">
        <v>16</v>
      </c>
      <c r="F10" s="67" t="s">
        <v>110</v>
      </c>
      <c r="G10" s="6"/>
    </row>
    <row r="11" spans="1:7" ht="20.100000000000001" customHeight="1">
      <c r="A11" s="13" t="s">
        <v>17</v>
      </c>
      <c r="B11" s="61">
        <f>IF(B5="","",IF(VLOOKUP(B5,'測定結果（入力例）'!A12:V111,8)="","",VLOOKUP(B5,'測定結果（入力例）'!A12:V111,8)))</f>
        <v>203</v>
      </c>
      <c r="C11" s="62">
        <f>IF(B5="","",IF(VLOOKUP(B5,'測定結果（入力例）'!A12:V111,10)="","",VLOOKUP(B5,'測定結果（入力例）'!A12:V111,10)))</f>
        <v>21</v>
      </c>
      <c r="D11" s="62">
        <f>IF(B5="","",IF(VLOOKUP(B5,'測定結果（入力例）'!A12:V111,12)="","",VLOOKUP(B5,'測定結果（入力例）'!A12:V111,12)))</f>
        <v>13</v>
      </c>
      <c r="E11" s="63">
        <f>IF(B5="","",IF(VLOOKUP(B5,'測定結果（入力例）'!A12:V111,14)="","",VLOOKUP(B5,'測定結果（入力例）'!A12:V111,14)))</f>
        <v>45</v>
      </c>
      <c r="F11" s="64" t="str">
        <f>IF(B5="","",IF(VLOOKUP(B5,'測定結果（入力例）'!A12:V111,16)="","",VLOOKUP(B5,'測定結果（入力例）'!A12:V111,16)))</f>
        <v/>
      </c>
      <c r="G11" s="6"/>
    </row>
    <row r="12" spans="1:7" ht="20.100000000000001" customHeight="1" thickBot="1">
      <c r="A12" s="10" t="s">
        <v>21</v>
      </c>
      <c r="B12" s="11">
        <f ca="1">IF(B5="","",IF(VLOOKUP(B5,'測定結果（入力例）'!A12:V111,9)="","",VLOOKUP(B5,'測定結果（入力例）'!A12:V111,9)))</f>
        <v>10</v>
      </c>
      <c r="C12" s="11">
        <f ca="1">IF(B5="","",IF(VLOOKUP(B5,'測定結果（入力例）'!A12:V111,11)="","",VLOOKUP(B5,'測定結果（入力例）'!A12:V111,11)))</f>
        <v>10</v>
      </c>
      <c r="D12" s="11">
        <f ca="1">IF(B5="","",IF(VLOOKUP(B5,'測定結果（入力例）'!A12:V111,13)="","",VLOOKUP(B5,'測定結果（入力例）'!A12:V111,13)))</f>
        <v>6</v>
      </c>
      <c r="E12" s="11">
        <f ca="1">IF(B5="","",IF(VLOOKUP(B5,'測定結果（入力例）'!A12:V111,15)="","",VLOOKUP(B5,'測定結果（入力例）'!A12:V111,15)))</f>
        <v>10</v>
      </c>
      <c r="F12" s="12" t="str">
        <f ca="1">IF(B5="","",IF(VLOOKUP(B5,'測定結果（入力例）'!A12:V111,17)="","",VLOOKUP(B5,'測定結果（入力例）'!A12:V111,17)))</f>
        <v/>
      </c>
      <c r="G12" s="6"/>
    </row>
    <row r="13" spans="1:7" ht="20.100000000000001" customHeight="1">
      <c r="A13" s="6"/>
      <c r="B13" s="6"/>
      <c r="C13" s="6"/>
      <c r="D13" s="6"/>
      <c r="E13" s="6"/>
      <c r="F13" s="6"/>
      <c r="G13" s="6"/>
    </row>
    <row r="14" spans="1:7" ht="20.100000000000001" customHeight="1" thickBot="1">
      <c r="A14" s="6"/>
      <c r="B14" s="6"/>
      <c r="C14" s="6"/>
      <c r="D14" s="6"/>
      <c r="E14" s="6"/>
      <c r="F14" s="6"/>
      <c r="G14" s="6"/>
    </row>
    <row r="15" spans="1:7" ht="20.100000000000001" customHeight="1">
      <c r="A15" s="6"/>
      <c r="B15" s="7" t="s">
        <v>22</v>
      </c>
      <c r="C15" s="8" t="s">
        <v>3</v>
      </c>
      <c r="D15" s="8" t="s">
        <v>23</v>
      </c>
      <c r="E15" s="8" t="s">
        <v>4</v>
      </c>
      <c r="F15" s="9" t="s">
        <v>5</v>
      </c>
      <c r="G15" s="6"/>
    </row>
    <row r="16" spans="1:7" ht="20.100000000000001" customHeight="1" thickBot="1">
      <c r="A16" s="6"/>
      <c r="B16" s="10">
        <f>IF(B5="","",IF(VLOOKUP(B5,'測定結果（入力例）'!A12:V111,18)="","",VLOOKUP(B5,'測定結果（入力例）'!A12:V111,18)))</f>
        <v>4</v>
      </c>
      <c r="C16" s="11">
        <f ca="1">IF(B5="","",IF(VLOOKUP(B5,'測定結果（入力例）'!A12:V111,19)="","",VLOOKUP(B5,'測定結果（入力例）'!A12:V111,19)))</f>
        <v>36</v>
      </c>
      <c r="D16" s="11" t="str">
        <f ca="1">IF(B5="","",IF(VLOOKUP(B5,'測定結果（入力例）'!A12:V111,20)="","",VLOOKUP(B5,'測定結果（入力例）'!A12:V111,20)))</f>
        <v>１級</v>
      </c>
      <c r="E16" s="11">
        <f ca="1">IF(B5="","",IF(VLOOKUP(B5,'測定結果（入力例）'!A12:V111,21)="","",VLOOKUP(B5,'測定結果（入力例）'!A12:V111,21)))</f>
        <v>6</v>
      </c>
      <c r="F16" s="12">
        <f ca="1">IF(B5="","",IF(VLOOKUP(B5,'測定結果（入力例）'!A12:V111,22)="","",VLOOKUP(B5,'測定結果（入力例）'!A12:V111,22)))</f>
        <v>10</v>
      </c>
      <c r="G16" s="6"/>
    </row>
    <row r="19" ht="24.75" customHeight="1"/>
    <row r="20" ht="24.75" customHeight="1"/>
    <row r="21" ht="24.75" customHeight="1"/>
    <row r="22" ht="24.75" customHeight="1"/>
    <row r="38" spans="1:7" ht="30" customHeight="1">
      <c r="A38" s="39"/>
      <c r="B38" s="39"/>
      <c r="C38" s="39"/>
      <c r="D38" s="39"/>
      <c r="E38" s="39"/>
      <c r="F38" s="39"/>
      <c r="G38" s="39"/>
    </row>
    <row r="39" spans="1:7" ht="30" customHeight="1">
      <c r="A39" s="39"/>
      <c r="B39" s="39"/>
      <c r="C39" s="39"/>
      <c r="D39" s="39"/>
      <c r="E39" s="39"/>
      <c r="F39" s="39"/>
      <c r="G39" s="39"/>
    </row>
    <row r="40" spans="1:7" ht="30" customHeight="1">
      <c r="A40" s="39"/>
      <c r="B40" s="39"/>
      <c r="C40" s="39"/>
      <c r="D40" s="39"/>
      <c r="E40" s="39"/>
      <c r="F40" s="39"/>
      <c r="G40" s="39"/>
    </row>
    <row r="41" spans="1:7" ht="30" customHeight="1">
      <c r="A41" s="39"/>
      <c r="B41" s="39"/>
      <c r="C41" s="39"/>
      <c r="D41" s="39"/>
      <c r="E41" s="39"/>
      <c r="F41" s="39"/>
      <c r="G41" s="39"/>
    </row>
  </sheetData>
  <mergeCells count="3">
    <mergeCell ref="A2:G2"/>
    <mergeCell ref="B6:C6"/>
    <mergeCell ref="B7:C7"/>
  </mergeCells>
  <phoneticPr fontId="12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view="pageBreakPreview" zoomScaleNormal="100" zoomScaleSheetLayoutView="100" workbookViewId="0">
      <selection sqref="A1:IV65536"/>
    </sheetView>
  </sheetViews>
  <sheetFormatPr defaultRowHeight="14.25"/>
  <cols>
    <col min="1" max="4" width="10.42578125" style="1" customWidth="1"/>
    <col min="5" max="5" width="4.85546875" style="1" customWidth="1"/>
    <col min="6" max="16384" width="9.140625" style="1"/>
  </cols>
  <sheetData>
    <row r="1" spans="1:6" ht="24">
      <c r="A1" s="72" t="s">
        <v>6</v>
      </c>
      <c r="B1" s="3"/>
      <c r="C1" s="3"/>
      <c r="D1" s="3"/>
      <c r="E1"/>
    </row>
    <row r="2" spans="1:6" ht="23.25" customHeight="1">
      <c r="A2" s="153" t="s">
        <v>74</v>
      </c>
      <c r="B2" s="154" t="s">
        <v>7</v>
      </c>
      <c r="C2" s="154"/>
      <c r="D2" s="154"/>
      <c r="E2"/>
    </row>
    <row r="3" spans="1:6" ht="23.25" customHeight="1">
      <c r="A3" s="153"/>
      <c r="B3" s="70" t="s">
        <v>119</v>
      </c>
      <c r="C3" s="70" t="s">
        <v>120</v>
      </c>
      <c r="D3" s="70" t="s">
        <v>121</v>
      </c>
      <c r="E3"/>
    </row>
    <row r="4" spans="1:6" ht="23.25" customHeight="1">
      <c r="A4" s="70" t="s">
        <v>8</v>
      </c>
      <c r="B4" s="70">
        <f ca="1">IF(COUNTIF('測定結果（入力例）'!$T$12:$T$111,$A4)=0,"",COUNTIFS('測定結果（入力例）'!$T$12:$T$111,$A4,'測定結果（入力例）'!$D$12:$D$111,B$3))</f>
        <v>1</v>
      </c>
      <c r="C4" s="70">
        <f ca="1">IF(COUNTIF('測定結果（入力例）'!$T$12:$T$111,$A4)=0,"",COUNTIFS('測定結果（入力例）'!$T$12:$T$111,$A4,'測定結果（入力例）'!$D$12:$D$111,C$3))</f>
        <v>0</v>
      </c>
      <c r="D4" s="70">
        <f ca="1">IF(COUNTIF('測定結果（入力例）'!$T$12:$T$111,$A4)=0,"",COUNTIF('測定結果（入力例）'!$T$12:$T$111,$A4))</f>
        <v>1</v>
      </c>
      <c r="E4"/>
      <c r="F4" s="71">
        <f ca="1">SUM(B4:C4)</f>
        <v>1</v>
      </c>
    </row>
    <row r="5" spans="1:6" ht="23.25" customHeight="1">
      <c r="A5" s="70" t="s">
        <v>9</v>
      </c>
      <c r="B5" s="70">
        <f ca="1">IF(COUNTIF('測定結果（入力例）'!$T$12:$T$111,$A5)=0,"",COUNTIFS('測定結果（入力例）'!$T$12:$T$111,$A5,'測定結果（入力例）'!$D$12:$D$111,B$3))</f>
        <v>0</v>
      </c>
      <c r="C5" s="70">
        <f ca="1">IF(COUNTIF('測定結果（入力例）'!$T$12:$T$111,$A5)=0,"",COUNTIFS('測定結果（入力例）'!$T$12:$T$111,$A5,'測定結果（入力例）'!$D$12:$D$111,C$3))</f>
        <v>1</v>
      </c>
      <c r="D5" s="70">
        <f ca="1">IF(COUNTIF('測定結果（入力例）'!$T$12:$T$111,$A5)=0,"",COUNTIF('測定結果（入力例）'!$T$12:$T$111,$A5))</f>
        <v>1</v>
      </c>
      <c r="E5"/>
      <c r="F5" s="71">
        <f t="shared" ref="F5:F10" ca="1" si="0">SUM(B5:C5)</f>
        <v>1</v>
      </c>
    </row>
    <row r="6" spans="1:6" ht="23.25" customHeight="1">
      <c r="A6" s="70" t="s">
        <v>10</v>
      </c>
      <c r="B6" s="70">
        <f ca="1">IF(COUNTIF('測定結果（入力例）'!$T$12:$T$111,$A6)=0,"",COUNTIFS('測定結果（入力例）'!$T$12:$T$111,$A6,'測定結果（入力例）'!$D$12:$D$111,B$3))</f>
        <v>1</v>
      </c>
      <c r="C6" s="70">
        <f ca="1">IF(COUNTIF('測定結果（入力例）'!$T$12:$T$111,$A6)=0,"",COUNTIFS('測定結果（入力例）'!$T$12:$T$111,$A6,'測定結果（入力例）'!$D$12:$D$111,C$3))</f>
        <v>0</v>
      </c>
      <c r="D6" s="70">
        <f ca="1">IF(COUNTIF('測定結果（入力例）'!$T$12:$T$111,$A6)=0,"",COUNTIF('測定結果（入力例）'!$T$12:$T$111,$A6))</f>
        <v>1</v>
      </c>
      <c r="E6"/>
      <c r="F6" s="71">
        <f t="shared" ca="1" si="0"/>
        <v>1</v>
      </c>
    </row>
    <row r="7" spans="1:6" ht="23.25" customHeight="1">
      <c r="A7" s="70" t="s">
        <v>11</v>
      </c>
      <c r="B7" s="70">
        <f ca="1">IF(COUNTIF('測定結果（入力例）'!$T$12:$T$111,$A7)=0,"",COUNTIFS('測定結果（入力例）'!$T$12:$T$111,$A7,'測定結果（入力例）'!$D$12:$D$111,B$3))</f>
        <v>0</v>
      </c>
      <c r="C7" s="70">
        <f ca="1">IF(COUNTIF('測定結果（入力例）'!$T$12:$T$111,$A7)=0,"",COUNTIFS('測定結果（入力例）'!$T$12:$T$111,$A7,'測定結果（入力例）'!$D$12:$D$111,C$3))</f>
        <v>2</v>
      </c>
      <c r="D7" s="70">
        <f ca="1">IF(COUNTIF('測定結果（入力例）'!$T$12:$T$111,$A7)=0,"",COUNTIF('測定結果（入力例）'!$T$12:$T$111,$A7))</f>
        <v>2</v>
      </c>
      <c r="E7"/>
      <c r="F7" s="71">
        <f t="shared" ca="1" si="0"/>
        <v>2</v>
      </c>
    </row>
    <row r="8" spans="1:6" ht="23.25" customHeight="1">
      <c r="A8" s="70" t="s">
        <v>12</v>
      </c>
      <c r="B8" s="70">
        <f ca="1">IF(COUNTIF('測定結果（入力例）'!$T$12:$T$111,$A8)=0,"",COUNTIFS('測定結果（入力例）'!$T$12:$T$111,$A8,'測定結果（入力例）'!$D$12:$D$111,B$3))</f>
        <v>1</v>
      </c>
      <c r="C8" s="70">
        <f ca="1">IF(COUNTIF('測定結果（入力例）'!$T$12:$T$111,$A8)=0,"",COUNTIFS('測定結果（入力例）'!$T$12:$T$111,$A8,'測定結果（入力例）'!$D$12:$D$111,C$3))</f>
        <v>0</v>
      </c>
      <c r="D8" s="70">
        <f ca="1">IF(COUNTIF('測定結果（入力例）'!$T$12:$T$111,$A8)=0,"",COUNTIF('測定結果（入力例）'!$T$12:$T$111,$A8))</f>
        <v>1</v>
      </c>
      <c r="E8"/>
      <c r="F8" s="71">
        <f t="shared" ca="1" si="0"/>
        <v>1</v>
      </c>
    </row>
    <row r="9" spans="1:6" ht="23.25" customHeight="1">
      <c r="A9" s="70" t="s">
        <v>13</v>
      </c>
      <c r="B9" s="70" t="str">
        <f ca="1">IF(COUNTIF('測定結果（入力例）'!$T$12:$T$111,$A9)=0,"",COUNTIFS('測定結果（入力例）'!$T$12:$T$111,$A9,'測定結果（入力例）'!$D$12:$D$111,B$3))</f>
        <v/>
      </c>
      <c r="C9" s="70" t="str">
        <f ca="1">IF(COUNTIF('測定結果（入力例）'!$T$12:$T$111,$A9)=0,"",COUNTIFS('測定結果（入力例）'!$T$12:$T$111,$A9,'測定結果（入力例）'!$D$12:$D$111,C$3))</f>
        <v/>
      </c>
      <c r="D9" s="70" t="str">
        <f ca="1">IF(COUNTIF('測定結果（入力例）'!$T$12:$T$111,$A9)=0,"",COUNTIF('測定結果（入力例）'!$T$12:$T$111,$A9))</f>
        <v/>
      </c>
      <c r="E9"/>
      <c r="F9" s="71">
        <f t="shared" ca="1" si="0"/>
        <v>0</v>
      </c>
    </row>
    <row r="10" spans="1:6" ht="23.25" customHeight="1">
      <c r="A10" s="70" t="s">
        <v>75</v>
      </c>
      <c r="B10" s="70">
        <f ca="1">IF(COUNTIF('測定結果（入力例）'!$T$12:$T$111,$A10)=0,"",COUNTIFS('測定結果（入力例）'!$T$12:$T$111,$A10,'測定結果（入力例）'!$D$12:$D$111,B$3))</f>
        <v>1</v>
      </c>
      <c r="C10" s="70">
        <f ca="1">IF(COUNTIF('測定結果（入力例）'!$T$12:$T$111,$A10)=0,"",COUNTIFS('測定結果（入力例）'!$T$12:$T$111,$A10,'測定結果（入力例）'!$D$12:$D$111,C$3))</f>
        <v>0</v>
      </c>
      <c r="D10" s="70">
        <f ca="1">IF(COUNTIF('測定結果（入力例）'!$T$12:$T$111,$A10)=0,"",COUNTIF('測定結果（入力例）'!$T$12:$T$111,$A10))</f>
        <v>1</v>
      </c>
      <c r="E10"/>
      <c r="F10" s="71">
        <f t="shared" ca="1" si="0"/>
        <v>1</v>
      </c>
    </row>
  </sheetData>
  <mergeCells count="2">
    <mergeCell ref="A2:A3"/>
    <mergeCell ref="B2:D2"/>
  </mergeCells>
  <phoneticPr fontId="12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11"/>
  <sheetViews>
    <sheetView view="pageBreakPreview" zoomScaleNormal="90" zoomScaleSheetLayoutView="100" workbookViewId="0">
      <selection activeCell="J21" sqref="J21"/>
    </sheetView>
  </sheetViews>
  <sheetFormatPr defaultColWidth="8.85546875" defaultRowHeight="12"/>
  <cols>
    <col min="1" max="1" width="4.7109375" customWidth="1"/>
    <col min="2" max="3" width="7.85546875" customWidth="1"/>
    <col min="4" max="7" width="5.7109375" customWidth="1"/>
    <col min="8" max="8" width="9" customWidth="1"/>
    <col min="9" max="9" width="6.28515625" customWidth="1"/>
    <col min="10" max="10" width="9" customWidth="1"/>
    <col min="11" max="11" width="6.28515625" customWidth="1"/>
    <col min="12" max="12" width="9" customWidth="1"/>
    <col min="13" max="13" width="6.28515625" customWidth="1"/>
    <col min="14" max="14" width="9" customWidth="1"/>
    <col min="15" max="15" width="6.28515625" customWidth="1"/>
    <col min="16" max="16" width="9" customWidth="1"/>
    <col min="17" max="17" width="6.28515625" customWidth="1"/>
    <col min="18" max="22" width="6.7109375" customWidth="1"/>
    <col min="23" max="23" width="10.7109375" customWidth="1"/>
    <col min="25" max="25" width="16.140625" customWidth="1"/>
    <col min="26" max="26" width="18.28515625" customWidth="1"/>
    <col min="27" max="27" width="10.140625" customWidth="1"/>
  </cols>
  <sheetData>
    <row r="1" spans="1:22" ht="30" customHeight="1" thickBot="1">
      <c r="A1" s="45" t="s">
        <v>102</v>
      </c>
      <c r="B1" s="46"/>
      <c r="C1" s="46"/>
      <c r="D1" s="46"/>
      <c r="E1" s="46"/>
      <c r="F1" s="46"/>
      <c r="G1" s="43"/>
      <c r="H1" s="43"/>
      <c r="I1" s="43"/>
      <c r="J1" s="43"/>
      <c r="K1" s="43"/>
      <c r="L1" s="43"/>
      <c r="M1" s="46"/>
      <c r="N1" s="46"/>
      <c r="O1" s="46"/>
      <c r="P1" s="46"/>
      <c r="Q1" s="46"/>
      <c r="R1" s="46"/>
      <c r="S1" s="110" t="s">
        <v>111</v>
      </c>
      <c r="T1" s="110"/>
      <c r="U1" s="110"/>
      <c r="V1" s="58" t="s">
        <v>101</v>
      </c>
    </row>
    <row r="2" spans="1:22" ht="1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22" ht="15" customHeight="1">
      <c r="A3" s="155" t="s">
        <v>85</v>
      </c>
      <c r="B3" s="156"/>
      <c r="C3" s="157"/>
      <c r="D3" s="155" t="s">
        <v>86</v>
      </c>
      <c r="E3" s="156"/>
      <c r="F3" s="156"/>
      <c r="G3" s="156"/>
      <c r="H3" s="156"/>
      <c r="I3" s="157"/>
      <c r="J3" s="155" t="s">
        <v>87</v>
      </c>
      <c r="K3" s="156"/>
      <c r="L3" s="156"/>
      <c r="M3" s="156"/>
      <c r="N3" s="156"/>
      <c r="O3" s="156"/>
      <c r="P3" s="156"/>
      <c r="Q3" s="156"/>
      <c r="R3" s="157"/>
    </row>
    <row r="4" spans="1:22" ht="26.25" customHeight="1">
      <c r="A4" s="111" t="s">
        <v>128</v>
      </c>
      <c r="B4" s="112"/>
      <c r="C4" s="113"/>
      <c r="D4" s="111" t="s">
        <v>127</v>
      </c>
      <c r="E4" s="112"/>
      <c r="F4" s="112"/>
      <c r="G4" s="112"/>
      <c r="H4" s="112"/>
      <c r="I4" s="113"/>
      <c r="J4" s="114"/>
      <c r="K4" s="115"/>
      <c r="L4" s="115"/>
      <c r="M4" s="115"/>
      <c r="N4" s="115"/>
      <c r="O4" s="115"/>
      <c r="P4" s="116" t="s">
        <v>88</v>
      </c>
      <c r="Q4" s="116"/>
      <c r="R4" s="117"/>
    </row>
    <row r="5" spans="1:22" ht="1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22" ht="15" customHeight="1">
      <c r="A6" s="155" t="s">
        <v>90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7"/>
    </row>
    <row r="7" spans="1:22" ht="15" customHeight="1">
      <c r="A7" s="155" t="s">
        <v>103</v>
      </c>
      <c r="B7" s="157"/>
      <c r="C7" s="155" t="s">
        <v>104</v>
      </c>
      <c r="D7" s="157"/>
      <c r="E7" s="155" t="s">
        <v>106</v>
      </c>
      <c r="F7" s="157"/>
      <c r="G7" s="155" t="s">
        <v>105</v>
      </c>
      <c r="H7" s="157"/>
      <c r="I7" s="155" t="s">
        <v>107</v>
      </c>
      <c r="J7" s="157"/>
      <c r="K7" s="155" t="s">
        <v>89</v>
      </c>
      <c r="L7" s="157"/>
      <c r="M7" s="155" t="s">
        <v>108</v>
      </c>
      <c r="N7" s="157"/>
    </row>
    <row r="8" spans="1:22" ht="26.25" customHeight="1">
      <c r="A8" s="126" t="str">
        <f>IF(COUNTIF(T12:T111,"１級")=0,"",COUNTIF(T12:T111,"１級"))</f>
        <v/>
      </c>
      <c r="B8" s="127"/>
      <c r="C8" s="126" t="str">
        <f>IF(COUNTIF(T12:T111,"２級")=0,"",COUNTIF(T12:T111,"２級"))</f>
        <v/>
      </c>
      <c r="D8" s="127"/>
      <c r="E8" s="126" t="str">
        <f>IF(COUNTIF(T12:T111,"３級")=0,"",COUNTIF(T12:T111,"３級"))</f>
        <v/>
      </c>
      <c r="F8" s="127"/>
      <c r="G8" s="126" t="str">
        <f>IF(COUNTIF(T12:T111,"４級")=0,"",COUNTIF(T12:T111,"４級"))</f>
        <v/>
      </c>
      <c r="H8" s="127"/>
      <c r="I8" s="126" t="str">
        <f>IF(COUNTIF(T12:T111,"５級")=0,"",COUNTIF(T12:T111,"５級"))</f>
        <v/>
      </c>
      <c r="J8" s="127"/>
      <c r="K8" s="126" t="str">
        <f>IF(COUNTIF(T12:T111,"級外")=0,"",COUNTIF(T12:T111,"級外"))</f>
        <v/>
      </c>
      <c r="L8" s="127"/>
      <c r="M8" s="126" t="str">
        <f>IF(COUNTIF(T12:T111,"-----")=0,"",COUNTIF(T12:T111,"-----"))</f>
        <v/>
      </c>
      <c r="N8" s="127"/>
    </row>
    <row r="9" spans="1:22" ht="12.75" thickBot="1"/>
    <row r="10" spans="1:22" ht="15" customHeight="1">
      <c r="A10" s="128" t="s">
        <v>57</v>
      </c>
      <c r="B10" s="130" t="s">
        <v>0</v>
      </c>
      <c r="C10" s="131"/>
      <c r="D10" s="134" t="s">
        <v>1</v>
      </c>
      <c r="E10" s="134" t="s">
        <v>2</v>
      </c>
      <c r="F10" s="136" t="s">
        <v>98</v>
      </c>
      <c r="G10" s="137"/>
      <c r="H10" s="118" t="s">
        <v>91</v>
      </c>
      <c r="I10" s="119"/>
      <c r="J10" s="118" t="s">
        <v>112</v>
      </c>
      <c r="K10" s="119"/>
      <c r="L10" s="118" t="s">
        <v>92</v>
      </c>
      <c r="M10" s="119"/>
      <c r="N10" s="118" t="s">
        <v>93</v>
      </c>
      <c r="O10" s="119"/>
      <c r="P10" s="118" t="s">
        <v>94</v>
      </c>
      <c r="Q10" s="119"/>
      <c r="R10" s="120" t="s">
        <v>29</v>
      </c>
      <c r="S10" s="120" t="s">
        <v>3</v>
      </c>
      <c r="T10" s="120" t="s">
        <v>73</v>
      </c>
      <c r="U10" s="122" t="s">
        <v>4</v>
      </c>
      <c r="V10" s="124" t="s">
        <v>5</v>
      </c>
    </row>
    <row r="11" spans="1:22" ht="24">
      <c r="A11" s="129"/>
      <c r="B11" s="132"/>
      <c r="C11" s="133"/>
      <c r="D11" s="135"/>
      <c r="E11" s="135"/>
      <c r="F11" s="38" t="s">
        <v>99</v>
      </c>
      <c r="G11" s="38" t="s">
        <v>100</v>
      </c>
      <c r="H11" s="47" t="s">
        <v>95</v>
      </c>
      <c r="I11" s="48" t="s">
        <v>21</v>
      </c>
      <c r="J11" s="47" t="s">
        <v>96</v>
      </c>
      <c r="K11" s="48" t="s">
        <v>21</v>
      </c>
      <c r="L11" s="47" t="s">
        <v>96</v>
      </c>
      <c r="M11" s="48" t="s">
        <v>21</v>
      </c>
      <c r="N11" s="47" t="s">
        <v>97</v>
      </c>
      <c r="O11" s="48" t="s">
        <v>21</v>
      </c>
      <c r="P11" s="47" t="s">
        <v>97</v>
      </c>
      <c r="Q11" s="48" t="s">
        <v>21</v>
      </c>
      <c r="R11" s="121"/>
      <c r="S11" s="121"/>
      <c r="T11" s="121"/>
      <c r="U11" s="123"/>
      <c r="V11" s="125"/>
    </row>
    <row r="12" spans="1:22" ht="18" customHeight="1">
      <c r="A12" s="14">
        <v>1</v>
      </c>
      <c r="B12" s="140"/>
      <c r="C12" s="141"/>
      <c r="D12" s="33"/>
      <c r="E12" s="33"/>
      <c r="F12" s="33"/>
      <c r="G12" s="33"/>
      <c r="H12" s="49"/>
      <c r="I12" s="50"/>
      <c r="J12" s="49"/>
      <c r="K12" s="50"/>
      <c r="L12" s="49"/>
      <c r="M12" s="50"/>
      <c r="N12" s="49"/>
      <c r="O12" s="50"/>
      <c r="P12" s="49"/>
      <c r="Q12" s="50"/>
      <c r="R12" s="41"/>
      <c r="S12" s="17"/>
      <c r="T12" s="17"/>
      <c r="U12" s="16"/>
      <c r="V12" s="19"/>
    </row>
    <row r="13" spans="1:22" ht="18" customHeight="1">
      <c r="A13" s="20">
        <v>2</v>
      </c>
      <c r="B13" s="142"/>
      <c r="C13" s="143"/>
      <c r="D13" s="34"/>
      <c r="E13" s="34"/>
      <c r="F13" s="34"/>
      <c r="G13" s="34"/>
      <c r="H13" s="51"/>
      <c r="I13" s="52"/>
      <c r="J13" s="51"/>
      <c r="K13" s="52"/>
      <c r="L13" s="51"/>
      <c r="M13" s="52"/>
      <c r="N13" s="51"/>
      <c r="O13" s="52"/>
      <c r="P13" s="51"/>
      <c r="Q13" s="52"/>
      <c r="R13" s="22"/>
      <c r="S13" s="22"/>
      <c r="T13" s="22"/>
      <c r="U13" s="23"/>
      <c r="V13" s="21"/>
    </row>
    <row r="14" spans="1:22" ht="18" customHeight="1">
      <c r="A14" s="20">
        <v>3</v>
      </c>
      <c r="B14" s="142"/>
      <c r="C14" s="143"/>
      <c r="D14" s="34"/>
      <c r="E14" s="34"/>
      <c r="F14" s="34"/>
      <c r="G14" s="34"/>
      <c r="H14" s="51"/>
      <c r="I14" s="52"/>
      <c r="J14" s="51"/>
      <c r="K14" s="52"/>
      <c r="L14" s="51"/>
      <c r="M14" s="52"/>
      <c r="N14" s="51"/>
      <c r="O14" s="52"/>
      <c r="P14" s="51"/>
      <c r="Q14" s="52"/>
      <c r="R14" s="22"/>
      <c r="S14" s="22"/>
      <c r="T14" s="22"/>
      <c r="U14" s="23"/>
      <c r="V14" s="21"/>
    </row>
    <row r="15" spans="1:22" ht="18" customHeight="1">
      <c r="A15" s="20">
        <v>4</v>
      </c>
      <c r="B15" s="142"/>
      <c r="C15" s="143"/>
      <c r="D15" s="34"/>
      <c r="E15" s="34"/>
      <c r="F15" s="34"/>
      <c r="G15" s="34"/>
      <c r="H15" s="51"/>
      <c r="I15" s="52"/>
      <c r="J15" s="51"/>
      <c r="K15" s="52"/>
      <c r="L15" s="51"/>
      <c r="M15" s="52"/>
      <c r="N15" s="51"/>
      <c r="O15" s="52"/>
      <c r="P15" s="51"/>
      <c r="Q15" s="52"/>
      <c r="R15" s="22"/>
      <c r="S15" s="22"/>
      <c r="T15" s="22"/>
      <c r="U15" s="23"/>
      <c r="V15" s="21"/>
    </row>
    <row r="16" spans="1:22" ht="18" customHeight="1">
      <c r="A16" s="24">
        <v>5</v>
      </c>
      <c r="B16" s="138"/>
      <c r="C16" s="139"/>
      <c r="D16" s="35"/>
      <c r="E16" s="35"/>
      <c r="F16" s="35"/>
      <c r="G16" s="35"/>
      <c r="H16" s="53"/>
      <c r="I16" s="54"/>
      <c r="J16" s="53"/>
      <c r="K16" s="54"/>
      <c r="L16" s="53"/>
      <c r="M16" s="54"/>
      <c r="N16" s="53"/>
      <c r="O16" s="54"/>
      <c r="P16" s="53"/>
      <c r="Q16" s="54"/>
      <c r="R16" s="26"/>
      <c r="S16" s="26"/>
      <c r="T16" s="26"/>
      <c r="U16" s="27"/>
      <c r="V16" s="25"/>
    </row>
    <row r="17" spans="1:22" ht="18" customHeight="1">
      <c r="A17" s="14">
        <v>6</v>
      </c>
      <c r="B17" s="140"/>
      <c r="C17" s="141"/>
      <c r="D17" s="33"/>
      <c r="E17" s="33"/>
      <c r="F17" s="33"/>
      <c r="G17" s="33"/>
      <c r="H17" s="49"/>
      <c r="I17" s="50"/>
      <c r="J17" s="49"/>
      <c r="K17" s="50"/>
      <c r="L17" s="49"/>
      <c r="M17" s="50"/>
      <c r="N17" s="49"/>
      <c r="O17" s="50"/>
      <c r="P17" s="49"/>
      <c r="Q17" s="50"/>
      <c r="R17" s="17"/>
      <c r="S17" s="17"/>
      <c r="T17" s="17"/>
      <c r="U17" s="18"/>
      <c r="V17" s="19"/>
    </row>
    <row r="18" spans="1:22" ht="18" customHeight="1">
      <c r="A18" s="20">
        <v>7</v>
      </c>
      <c r="B18" s="142"/>
      <c r="C18" s="143"/>
      <c r="D18" s="34"/>
      <c r="E18" s="34"/>
      <c r="F18" s="34"/>
      <c r="G18" s="34"/>
      <c r="H18" s="51"/>
      <c r="I18" s="52"/>
      <c r="J18" s="51"/>
      <c r="K18" s="52"/>
      <c r="L18" s="51"/>
      <c r="M18" s="52"/>
      <c r="N18" s="51"/>
      <c r="O18" s="52"/>
      <c r="P18" s="51"/>
      <c r="Q18" s="52"/>
      <c r="R18" s="22"/>
      <c r="S18" s="22"/>
      <c r="T18" s="22"/>
      <c r="U18" s="23"/>
      <c r="V18" s="21"/>
    </row>
    <row r="19" spans="1:22" ht="18" customHeight="1">
      <c r="A19" s="20">
        <v>8</v>
      </c>
      <c r="B19" s="142"/>
      <c r="C19" s="143"/>
      <c r="D19" s="34"/>
      <c r="E19" s="34"/>
      <c r="F19" s="34"/>
      <c r="G19" s="34"/>
      <c r="H19" s="51"/>
      <c r="I19" s="52"/>
      <c r="J19" s="51"/>
      <c r="K19" s="52"/>
      <c r="L19" s="51"/>
      <c r="M19" s="52"/>
      <c r="N19" s="51"/>
      <c r="O19" s="52"/>
      <c r="P19" s="51"/>
      <c r="Q19" s="52"/>
      <c r="R19" s="22"/>
      <c r="S19" s="22"/>
      <c r="T19" s="22"/>
      <c r="U19" s="23"/>
      <c r="V19" s="21"/>
    </row>
    <row r="20" spans="1:22" ht="18" customHeight="1">
      <c r="A20" s="20">
        <v>9</v>
      </c>
      <c r="B20" s="142"/>
      <c r="C20" s="143"/>
      <c r="D20" s="34"/>
      <c r="E20" s="34"/>
      <c r="F20" s="34"/>
      <c r="G20" s="34"/>
      <c r="H20" s="51"/>
      <c r="I20" s="52"/>
      <c r="J20" s="51"/>
      <c r="K20" s="52"/>
      <c r="L20" s="51"/>
      <c r="M20" s="52"/>
      <c r="N20" s="51"/>
      <c r="O20" s="52"/>
      <c r="P20" s="51"/>
      <c r="Q20" s="52"/>
      <c r="R20" s="22"/>
      <c r="S20" s="22"/>
      <c r="T20" s="22"/>
      <c r="U20" s="23"/>
      <c r="V20" s="21"/>
    </row>
    <row r="21" spans="1:22" ht="18" customHeight="1">
      <c r="A21" s="24">
        <v>10</v>
      </c>
      <c r="B21" s="138"/>
      <c r="C21" s="139"/>
      <c r="D21" s="35"/>
      <c r="E21" s="35"/>
      <c r="F21" s="35"/>
      <c r="G21" s="35"/>
      <c r="H21" s="53"/>
      <c r="I21" s="54"/>
      <c r="J21" s="53"/>
      <c r="K21" s="54"/>
      <c r="L21" s="53"/>
      <c r="M21" s="54"/>
      <c r="N21" s="53"/>
      <c r="O21" s="54"/>
      <c r="P21" s="53"/>
      <c r="Q21" s="54"/>
      <c r="R21" s="26"/>
      <c r="S21" s="26"/>
      <c r="T21" s="26"/>
      <c r="U21" s="27"/>
      <c r="V21" s="25"/>
    </row>
    <row r="22" spans="1:22" ht="18" customHeight="1">
      <c r="A22" s="14">
        <v>11</v>
      </c>
      <c r="B22" s="140"/>
      <c r="C22" s="141"/>
      <c r="D22" s="33"/>
      <c r="E22" s="33"/>
      <c r="F22" s="33"/>
      <c r="G22" s="33"/>
      <c r="H22" s="49"/>
      <c r="I22" s="50"/>
      <c r="J22" s="49"/>
      <c r="K22" s="50"/>
      <c r="L22" s="49"/>
      <c r="M22" s="50"/>
      <c r="N22" s="49"/>
      <c r="O22" s="50"/>
      <c r="P22" s="49"/>
      <c r="Q22" s="50"/>
      <c r="R22" s="17"/>
      <c r="S22" s="17"/>
      <c r="T22" s="17"/>
      <c r="U22" s="18"/>
      <c r="V22" s="19"/>
    </row>
    <row r="23" spans="1:22" ht="18" customHeight="1">
      <c r="A23" s="20">
        <v>12</v>
      </c>
      <c r="B23" s="142"/>
      <c r="C23" s="143"/>
      <c r="D23" s="34"/>
      <c r="E23" s="34"/>
      <c r="F23" s="34"/>
      <c r="G23" s="34"/>
      <c r="H23" s="51"/>
      <c r="I23" s="52"/>
      <c r="J23" s="51"/>
      <c r="K23" s="52"/>
      <c r="L23" s="51"/>
      <c r="M23" s="52"/>
      <c r="N23" s="51"/>
      <c r="O23" s="52"/>
      <c r="P23" s="51"/>
      <c r="Q23" s="52"/>
      <c r="R23" s="22"/>
      <c r="S23" s="22"/>
      <c r="T23" s="22"/>
      <c r="U23" s="23"/>
      <c r="V23" s="21"/>
    </row>
    <row r="24" spans="1:22" ht="18" customHeight="1">
      <c r="A24" s="20">
        <v>13</v>
      </c>
      <c r="B24" s="142"/>
      <c r="C24" s="143"/>
      <c r="D24" s="34"/>
      <c r="E24" s="34"/>
      <c r="F24" s="34"/>
      <c r="G24" s="34"/>
      <c r="H24" s="51"/>
      <c r="I24" s="52"/>
      <c r="J24" s="51"/>
      <c r="K24" s="52"/>
      <c r="L24" s="51"/>
      <c r="M24" s="52"/>
      <c r="N24" s="51"/>
      <c r="O24" s="52"/>
      <c r="P24" s="51"/>
      <c r="Q24" s="52"/>
      <c r="R24" s="22"/>
      <c r="S24" s="22"/>
      <c r="T24" s="22"/>
      <c r="U24" s="23"/>
      <c r="V24" s="21"/>
    </row>
    <row r="25" spans="1:22" ht="18" customHeight="1">
      <c r="A25" s="20">
        <v>14</v>
      </c>
      <c r="B25" s="142"/>
      <c r="C25" s="143"/>
      <c r="D25" s="34"/>
      <c r="E25" s="34"/>
      <c r="F25" s="34"/>
      <c r="G25" s="34"/>
      <c r="H25" s="51"/>
      <c r="I25" s="52"/>
      <c r="J25" s="51"/>
      <c r="K25" s="52"/>
      <c r="L25" s="51"/>
      <c r="M25" s="52"/>
      <c r="N25" s="51"/>
      <c r="O25" s="52"/>
      <c r="P25" s="51"/>
      <c r="Q25" s="52"/>
      <c r="R25" s="22"/>
      <c r="S25" s="22"/>
      <c r="T25" s="22"/>
      <c r="U25" s="23"/>
      <c r="V25" s="21"/>
    </row>
    <row r="26" spans="1:22" ht="18" customHeight="1">
      <c r="A26" s="24">
        <v>15</v>
      </c>
      <c r="B26" s="138"/>
      <c r="C26" s="139"/>
      <c r="D26" s="35"/>
      <c r="E26" s="35"/>
      <c r="F26" s="35"/>
      <c r="G26" s="35"/>
      <c r="H26" s="53"/>
      <c r="I26" s="54"/>
      <c r="J26" s="53"/>
      <c r="K26" s="54"/>
      <c r="L26" s="53"/>
      <c r="M26" s="54"/>
      <c r="N26" s="53"/>
      <c r="O26" s="54"/>
      <c r="P26" s="53"/>
      <c r="Q26" s="54"/>
      <c r="R26" s="26"/>
      <c r="S26" s="26"/>
      <c r="T26" s="26"/>
      <c r="U26" s="27"/>
      <c r="V26" s="25"/>
    </row>
    <row r="27" spans="1:22" ht="18" customHeight="1">
      <c r="A27" s="14">
        <v>16</v>
      </c>
      <c r="B27" s="140"/>
      <c r="C27" s="141"/>
      <c r="D27" s="33"/>
      <c r="E27" s="33"/>
      <c r="F27" s="33"/>
      <c r="G27" s="33"/>
      <c r="H27" s="49"/>
      <c r="I27" s="50"/>
      <c r="J27" s="49"/>
      <c r="K27" s="50"/>
      <c r="L27" s="49"/>
      <c r="M27" s="50"/>
      <c r="N27" s="49"/>
      <c r="O27" s="50"/>
      <c r="P27" s="49"/>
      <c r="Q27" s="50"/>
      <c r="R27" s="17"/>
      <c r="S27" s="17"/>
      <c r="T27" s="17"/>
      <c r="U27" s="18"/>
      <c r="V27" s="19"/>
    </row>
    <row r="28" spans="1:22" ht="18" customHeight="1">
      <c r="A28" s="20">
        <v>17</v>
      </c>
      <c r="B28" s="142"/>
      <c r="C28" s="143"/>
      <c r="D28" s="34"/>
      <c r="E28" s="34"/>
      <c r="F28" s="34"/>
      <c r="G28" s="34"/>
      <c r="H28" s="51"/>
      <c r="I28" s="52"/>
      <c r="J28" s="51"/>
      <c r="K28" s="52"/>
      <c r="L28" s="51"/>
      <c r="M28" s="52"/>
      <c r="N28" s="51"/>
      <c r="O28" s="52"/>
      <c r="P28" s="51"/>
      <c r="Q28" s="52"/>
      <c r="R28" s="22"/>
      <c r="S28" s="22"/>
      <c r="T28" s="22"/>
      <c r="U28" s="23"/>
      <c r="V28" s="21"/>
    </row>
    <row r="29" spans="1:22" ht="18" customHeight="1">
      <c r="A29" s="20">
        <v>18</v>
      </c>
      <c r="B29" s="142"/>
      <c r="C29" s="143"/>
      <c r="D29" s="34"/>
      <c r="E29" s="34"/>
      <c r="F29" s="34"/>
      <c r="G29" s="34"/>
      <c r="H29" s="51"/>
      <c r="I29" s="52"/>
      <c r="J29" s="51"/>
      <c r="K29" s="52"/>
      <c r="L29" s="51"/>
      <c r="M29" s="52"/>
      <c r="N29" s="51"/>
      <c r="O29" s="52"/>
      <c r="P29" s="51"/>
      <c r="Q29" s="52"/>
      <c r="R29" s="22"/>
      <c r="S29" s="22"/>
      <c r="T29" s="22"/>
      <c r="U29" s="23"/>
      <c r="V29" s="21"/>
    </row>
    <row r="30" spans="1:22" ht="18" customHeight="1">
      <c r="A30" s="20">
        <v>19</v>
      </c>
      <c r="B30" s="142"/>
      <c r="C30" s="143"/>
      <c r="D30" s="34"/>
      <c r="E30" s="34"/>
      <c r="F30" s="34"/>
      <c r="G30" s="34"/>
      <c r="H30" s="51"/>
      <c r="I30" s="52"/>
      <c r="J30" s="51"/>
      <c r="K30" s="52"/>
      <c r="L30" s="51"/>
      <c r="M30" s="52"/>
      <c r="N30" s="51"/>
      <c r="O30" s="52"/>
      <c r="P30" s="51"/>
      <c r="Q30" s="52"/>
      <c r="R30" s="22"/>
      <c r="S30" s="22"/>
      <c r="T30" s="22"/>
      <c r="U30" s="23"/>
      <c r="V30" s="21"/>
    </row>
    <row r="31" spans="1:22" ht="18" customHeight="1" thickBot="1">
      <c r="A31" s="28">
        <v>20</v>
      </c>
      <c r="B31" s="144"/>
      <c r="C31" s="145"/>
      <c r="D31" s="36"/>
      <c r="E31" s="36"/>
      <c r="F31" s="36"/>
      <c r="G31" s="36"/>
      <c r="H31" s="55"/>
      <c r="I31" s="56"/>
      <c r="J31" s="55"/>
      <c r="K31" s="56"/>
      <c r="L31" s="55"/>
      <c r="M31" s="56"/>
      <c r="N31" s="55"/>
      <c r="O31" s="56"/>
      <c r="P31" s="55"/>
      <c r="Q31" s="56"/>
      <c r="R31" s="30"/>
      <c r="S31" s="30"/>
      <c r="T31" s="30"/>
      <c r="U31" s="31"/>
      <c r="V31" s="29"/>
    </row>
    <row r="32" spans="1:22" ht="18" customHeight="1">
      <c r="A32" s="15">
        <v>21</v>
      </c>
      <c r="B32" s="146"/>
      <c r="C32" s="147"/>
      <c r="D32" s="37"/>
      <c r="E32" s="37"/>
      <c r="F32" s="37"/>
      <c r="G32" s="37"/>
      <c r="H32" s="57"/>
      <c r="I32" s="50"/>
      <c r="J32" s="57"/>
      <c r="K32" s="50"/>
      <c r="L32" s="57"/>
      <c r="M32" s="50"/>
      <c r="N32" s="57"/>
      <c r="O32" s="50"/>
      <c r="P32" s="57"/>
      <c r="Q32" s="50"/>
      <c r="R32" s="17"/>
      <c r="S32" s="17"/>
      <c r="T32" s="17"/>
      <c r="U32" s="18"/>
      <c r="V32" s="19"/>
    </row>
    <row r="33" spans="1:22" ht="18" customHeight="1">
      <c r="A33" s="20">
        <v>22</v>
      </c>
      <c r="B33" s="142"/>
      <c r="C33" s="143"/>
      <c r="D33" s="34"/>
      <c r="E33" s="34"/>
      <c r="F33" s="34"/>
      <c r="G33" s="34"/>
      <c r="H33" s="51"/>
      <c r="I33" s="52"/>
      <c r="J33" s="51"/>
      <c r="K33" s="52"/>
      <c r="L33" s="51"/>
      <c r="M33" s="52"/>
      <c r="N33" s="51"/>
      <c r="O33" s="52"/>
      <c r="P33" s="51"/>
      <c r="Q33" s="52"/>
      <c r="R33" s="22"/>
      <c r="S33" s="22"/>
      <c r="T33" s="22"/>
      <c r="U33" s="23"/>
      <c r="V33" s="21"/>
    </row>
    <row r="34" spans="1:22" ht="18" customHeight="1">
      <c r="A34" s="20">
        <v>23</v>
      </c>
      <c r="B34" s="142"/>
      <c r="C34" s="143"/>
      <c r="D34" s="34"/>
      <c r="E34" s="34"/>
      <c r="F34" s="34"/>
      <c r="G34" s="34"/>
      <c r="H34" s="51"/>
      <c r="I34" s="52"/>
      <c r="J34" s="51"/>
      <c r="K34" s="52"/>
      <c r="L34" s="51"/>
      <c r="M34" s="52"/>
      <c r="N34" s="51"/>
      <c r="O34" s="52"/>
      <c r="P34" s="51"/>
      <c r="Q34" s="52"/>
      <c r="R34" s="22"/>
      <c r="S34" s="22"/>
      <c r="T34" s="22"/>
      <c r="U34" s="23"/>
      <c r="V34" s="21"/>
    </row>
    <row r="35" spans="1:22" ht="18" customHeight="1">
      <c r="A35" s="20">
        <v>24</v>
      </c>
      <c r="B35" s="142"/>
      <c r="C35" s="143"/>
      <c r="D35" s="34"/>
      <c r="E35" s="34"/>
      <c r="F35" s="34"/>
      <c r="G35" s="34"/>
      <c r="H35" s="51"/>
      <c r="I35" s="52"/>
      <c r="J35" s="51"/>
      <c r="K35" s="52"/>
      <c r="L35" s="51"/>
      <c r="M35" s="52"/>
      <c r="N35" s="51"/>
      <c r="O35" s="52"/>
      <c r="P35" s="51"/>
      <c r="Q35" s="52"/>
      <c r="R35" s="22"/>
      <c r="S35" s="22"/>
      <c r="T35" s="22"/>
      <c r="U35" s="23"/>
      <c r="V35" s="21"/>
    </row>
    <row r="36" spans="1:22" ht="18" customHeight="1">
      <c r="A36" s="24">
        <v>25</v>
      </c>
      <c r="B36" s="138"/>
      <c r="C36" s="139"/>
      <c r="D36" s="35"/>
      <c r="E36" s="35"/>
      <c r="F36" s="35"/>
      <c r="G36" s="35"/>
      <c r="H36" s="53"/>
      <c r="I36" s="54"/>
      <c r="J36" s="53"/>
      <c r="K36" s="54"/>
      <c r="L36" s="53"/>
      <c r="M36" s="54"/>
      <c r="N36" s="53"/>
      <c r="O36" s="54"/>
      <c r="P36" s="53"/>
      <c r="Q36" s="54"/>
      <c r="R36" s="26"/>
      <c r="S36" s="26"/>
      <c r="T36" s="26"/>
      <c r="U36" s="27"/>
      <c r="V36" s="25"/>
    </row>
    <row r="37" spans="1:22" ht="18" customHeight="1">
      <c r="A37" s="14">
        <v>26</v>
      </c>
      <c r="B37" s="140"/>
      <c r="C37" s="141"/>
      <c r="D37" s="33"/>
      <c r="E37" s="33"/>
      <c r="F37" s="33"/>
      <c r="G37" s="33"/>
      <c r="H37" s="49"/>
      <c r="I37" s="50"/>
      <c r="J37" s="49"/>
      <c r="K37" s="50"/>
      <c r="L37" s="49"/>
      <c r="M37" s="50"/>
      <c r="N37" s="49"/>
      <c r="O37" s="50"/>
      <c r="P37" s="49"/>
      <c r="Q37" s="50"/>
      <c r="R37" s="17"/>
      <c r="S37" s="17"/>
      <c r="T37" s="17"/>
      <c r="U37" s="18"/>
      <c r="V37" s="19"/>
    </row>
    <row r="38" spans="1:22" ht="18" customHeight="1">
      <c r="A38" s="20">
        <v>27</v>
      </c>
      <c r="B38" s="142"/>
      <c r="C38" s="143"/>
      <c r="D38" s="34"/>
      <c r="E38" s="34"/>
      <c r="F38" s="34"/>
      <c r="G38" s="34"/>
      <c r="H38" s="51"/>
      <c r="I38" s="52"/>
      <c r="J38" s="51"/>
      <c r="K38" s="52"/>
      <c r="L38" s="51"/>
      <c r="M38" s="52"/>
      <c r="N38" s="51"/>
      <c r="O38" s="52"/>
      <c r="P38" s="51"/>
      <c r="Q38" s="52"/>
      <c r="R38" s="22"/>
      <c r="S38" s="22"/>
      <c r="T38" s="22"/>
      <c r="U38" s="23"/>
      <c r="V38" s="21"/>
    </row>
    <row r="39" spans="1:22" ht="18" customHeight="1">
      <c r="A39" s="20">
        <v>28</v>
      </c>
      <c r="B39" s="142"/>
      <c r="C39" s="143"/>
      <c r="D39" s="34"/>
      <c r="E39" s="34"/>
      <c r="F39" s="34"/>
      <c r="G39" s="34"/>
      <c r="H39" s="51"/>
      <c r="I39" s="52"/>
      <c r="J39" s="51"/>
      <c r="K39" s="52"/>
      <c r="L39" s="51"/>
      <c r="M39" s="52"/>
      <c r="N39" s="51"/>
      <c r="O39" s="52"/>
      <c r="P39" s="51"/>
      <c r="Q39" s="52"/>
      <c r="R39" s="22"/>
      <c r="S39" s="22"/>
      <c r="T39" s="22"/>
      <c r="U39" s="23"/>
      <c r="V39" s="21"/>
    </row>
    <row r="40" spans="1:22" ht="18" customHeight="1">
      <c r="A40" s="20">
        <v>29</v>
      </c>
      <c r="B40" s="142"/>
      <c r="C40" s="143"/>
      <c r="D40" s="34"/>
      <c r="E40" s="34"/>
      <c r="F40" s="34"/>
      <c r="G40" s="34"/>
      <c r="H40" s="51"/>
      <c r="I40" s="52"/>
      <c r="J40" s="51"/>
      <c r="K40" s="52"/>
      <c r="L40" s="51"/>
      <c r="M40" s="52"/>
      <c r="N40" s="51"/>
      <c r="O40" s="52"/>
      <c r="P40" s="51"/>
      <c r="Q40" s="52"/>
      <c r="R40" s="22"/>
      <c r="S40" s="22"/>
      <c r="T40" s="22"/>
      <c r="U40" s="23"/>
      <c r="V40" s="21"/>
    </row>
    <row r="41" spans="1:22" ht="18" customHeight="1">
      <c r="A41" s="24">
        <v>30</v>
      </c>
      <c r="B41" s="138"/>
      <c r="C41" s="139"/>
      <c r="D41" s="35"/>
      <c r="E41" s="35"/>
      <c r="F41" s="35"/>
      <c r="G41" s="35"/>
      <c r="H41" s="53"/>
      <c r="I41" s="54"/>
      <c r="J41" s="53"/>
      <c r="K41" s="54"/>
      <c r="L41" s="53"/>
      <c r="M41" s="54"/>
      <c r="N41" s="53"/>
      <c r="O41" s="54"/>
      <c r="P41" s="53"/>
      <c r="Q41" s="54"/>
      <c r="R41" s="26"/>
      <c r="S41" s="26"/>
      <c r="T41" s="26"/>
      <c r="U41" s="27"/>
      <c r="V41" s="25"/>
    </row>
    <row r="42" spans="1:22" ht="18" customHeight="1">
      <c r="A42" s="14">
        <v>31</v>
      </c>
      <c r="B42" s="140"/>
      <c r="C42" s="141"/>
      <c r="D42" s="33"/>
      <c r="E42" s="33"/>
      <c r="F42" s="33"/>
      <c r="G42" s="33"/>
      <c r="H42" s="49"/>
      <c r="I42" s="50"/>
      <c r="J42" s="49"/>
      <c r="K42" s="50"/>
      <c r="L42" s="49"/>
      <c r="M42" s="50"/>
      <c r="N42" s="49"/>
      <c r="O42" s="50"/>
      <c r="P42" s="49"/>
      <c r="Q42" s="50"/>
      <c r="R42" s="17"/>
      <c r="S42" s="17"/>
      <c r="T42" s="17"/>
      <c r="U42" s="18"/>
      <c r="V42" s="19"/>
    </row>
    <row r="43" spans="1:22" ht="18" customHeight="1">
      <c r="A43" s="20">
        <v>32</v>
      </c>
      <c r="B43" s="142"/>
      <c r="C43" s="143"/>
      <c r="D43" s="34"/>
      <c r="E43" s="34"/>
      <c r="F43" s="34"/>
      <c r="G43" s="34"/>
      <c r="H43" s="51"/>
      <c r="I43" s="52"/>
      <c r="J43" s="51"/>
      <c r="K43" s="52"/>
      <c r="L43" s="51"/>
      <c r="M43" s="52"/>
      <c r="N43" s="51"/>
      <c r="O43" s="52"/>
      <c r="P43" s="51"/>
      <c r="Q43" s="52"/>
      <c r="R43" s="22"/>
      <c r="S43" s="22"/>
      <c r="T43" s="22"/>
      <c r="U43" s="23"/>
      <c r="V43" s="21"/>
    </row>
    <row r="44" spans="1:22" ht="18" customHeight="1">
      <c r="A44" s="20">
        <v>33</v>
      </c>
      <c r="B44" s="142"/>
      <c r="C44" s="143"/>
      <c r="D44" s="34"/>
      <c r="E44" s="34"/>
      <c r="F44" s="34"/>
      <c r="G44" s="34"/>
      <c r="H44" s="51"/>
      <c r="I44" s="52"/>
      <c r="J44" s="51"/>
      <c r="K44" s="52"/>
      <c r="L44" s="51"/>
      <c r="M44" s="52"/>
      <c r="N44" s="51"/>
      <c r="O44" s="52"/>
      <c r="P44" s="51"/>
      <c r="Q44" s="52"/>
      <c r="R44" s="22"/>
      <c r="S44" s="22"/>
      <c r="T44" s="22"/>
      <c r="U44" s="23"/>
      <c r="V44" s="21"/>
    </row>
    <row r="45" spans="1:22" ht="18" customHeight="1">
      <c r="A45" s="20">
        <v>34</v>
      </c>
      <c r="B45" s="142"/>
      <c r="C45" s="143"/>
      <c r="D45" s="34"/>
      <c r="E45" s="34"/>
      <c r="F45" s="34"/>
      <c r="G45" s="34"/>
      <c r="H45" s="51"/>
      <c r="I45" s="52"/>
      <c r="J45" s="51"/>
      <c r="K45" s="52"/>
      <c r="L45" s="51"/>
      <c r="M45" s="52"/>
      <c r="N45" s="51"/>
      <c r="O45" s="52"/>
      <c r="P45" s="51"/>
      <c r="Q45" s="52"/>
      <c r="R45" s="22"/>
      <c r="S45" s="22"/>
      <c r="T45" s="22"/>
      <c r="U45" s="23"/>
      <c r="V45" s="21"/>
    </row>
    <row r="46" spans="1:22" ht="18" customHeight="1">
      <c r="A46" s="24">
        <v>35</v>
      </c>
      <c r="B46" s="138"/>
      <c r="C46" s="139"/>
      <c r="D46" s="35"/>
      <c r="E46" s="35"/>
      <c r="F46" s="35"/>
      <c r="G46" s="35"/>
      <c r="H46" s="53"/>
      <c r="I46" s="54"/>
      <c r="J46" s="53"/>
      <c r="K46" s="54"/>
      <c r="L46" s="53"/>
      <c r="M46" s="54"/>
      <c r="N46" s="53"/>
      <c r="O46" s="54"/>
      <c r="P46" s="53"/>
      <c r="Q46" s="54"/>
      <c r="R46" s="26"/>
      <c r="S46" s="26"/>
      <c r="T46" s="26"/>
      <c r="U46" s="27"/>
      <c r="V46" s="25"/>
    </row>
    <row r="47" spans="1:22" ht="18" customHeight="1">
      <c r="A47" s="14">
        <v>36</v>
      </c>
      <c r="B47" s="140"/>
      <c r="C47" s="141"/>
      <c r="D47" s="33"/>
      <c r="E47" s="33"/>
      <c r="F47" s="33"/>
      <c r="G47" s="33"/>
      <c r="H47" s="49"/>
      <c r="I47" s="50"/>
      <c r="J47" s="49"/>
      <c r="K47" s="50"/>
      <c r="L47" s="49"/>
      <c r="M47" s="50"/>
      <c r="N47" s="49"/>
      <c r="O47" s="50"/>
      <c r="P47" s="49"/>
      <c r="Q47" s="50"/>
      <c r="R47" s="17"/>
      <c r="S47" s="17"/>
      <c r="T47" s="17"/>
      <c r="U47" s="18"/>
      <c r="V47" s="19"/>
    </row>
    <row r="48" spans="1:22" ht="18" customHeight="1">
      <c r="A48" s="20">
        <v>37</v>
      </c>
      <c r="B48" s="142"/>
      <c r="C48" s="143"/>
      <c r="D48" s="34"/>
      <c r="E48" s="34"/>
      <c r="F48" s="34"/>
      <c r="G48" s="34"/>
      <c r="H48" s="51"/>
      <c r="I48" s="52"/>
      <c r="J48" s="51"/>
      <c r="K48" s="52"/>
      <c r="L48" s="51"/>
      <c r="M48" s="52"/>
      <c r="N48" s="51"/>
      <c r="O48" s="52"/>
      <c r="P48" s="51"/>
      <c r="Q48" s="52"/>
      <c r="R48" s="22"/>
      <c r="S48" s="22"/>
      <c r="T48" s="22"/>
      <c r="U48" s="23"/>
      <c r="V48" s="21"/>
    </row>
    <row r="49" spans="1:22" ht="18" customHeight="1">
      <c r="A49" s="20">
        <v>38</v>
      </c>
      <c r="B49" s="142"/>
      <c r="C49" s="143"/>
      <c r="D49" s="34"/>
      <c r="E49" s="34"/>
      <c r="F49" s="34"/>
      <c r="G49" s="34"/>
      <c r="H49" s="51"/>
      <c r="I49" s="52"/>
      <c r="J49" s="51"/>
      <c r="K49" s="52"/>
      <c r="L49" s="51"/>
      <c r="M49" s="52"/>
      <c r="N49" s="51"/>
      <c r="O49" s="52"/>
      <c r="P49" s="51"/>
      <c r="Q49" s="52"/>
      <c r="R49" s="22"/>
      <c r="S49" s="22"/>
      <c r="T49" s="22"/>
      <c r="U49" s="23"/>
      <c r="V49" s="21"/>
    </row>
    <row r="50" spans="1:22" ht="18" customHeight="1">
      <c r="A50" s="20">
        <v>39</v>
      </c>
      <c r="B50" s="142"/>
      <c r="C50" s="143"/>
      <c r="D50" s="34"/>
      <c r="E50" s="34"/>
      <c r="F50" s="34"/>
      <c r="G50" s="34"/>
      <c r="H50" s="51"/>
      <c r="I50" s="52"/>
      <c r="J50" s="51"/>
      <c r="K50" s="52"/>
      <c r="L50" s="51"/>
      <c r="M50" s="52"/>
      <c r="N50" s="51"/>
      <c r="O50" s="52"/>
      <c r="P50" s="51"/>
      <c r="Q50" s="52"/>
      <c r="R50" s="22"/>
      <c r="S50" s="22"/>
      <c r="T50" s="22"/>
      <c r="U50" s="23"/>
      <c r="V50" s="21"/>
    </row>
    <row r="51" spans="1:22" ht="18" customHeight="1" thickBot="1">
      <c r="A51" s="28">
        <v>40</v>
      </c>
      <c r="B51" s="144"/>
      <c r="C51" s="145"/>
      <c r="D51" s="36"/>
      <c r="E51" s="36"/>
      <c r="F51" s="36"/>
      <c r="G51" s="36"/>
      <c r="H51" s="55"/>
      <c r="I51" s="56"/>
      <c r="J51" s="55"/>
      <c r="K51" s="56"/>
      <c r="L51" s="55"/>
      <c r="M51" s="56"/>
      <c r="N51" s="55"/>
      <c r="O51" s="56"/>
      <c r="P51" s="55"/>
      <c r="Q51" s="56"/>
      <c r="R51" s="30"/>
      <c r="S51" s="30"/>
      <c r="T51" s="30"/>
      <c r="U51" s="31"/>
      <c r="V51" s="29"/>
    </row>
    <row r="52" spans="1:22" ht="18" customHeight="1">
      <c r="A52" s="15">
        <v>41</v>
      </c>
      <c r="B52" s="146"/>
      <c r="C52" s="147"/>
      <c r="D52" s="37"/>
      <c r="E52" s="37"/>
      <c r="F52" s="37"/>
      <c r="G52" s="37"/>
      <c r="H52" s="57"/>
      <c r="I52" s="50"/>
      <c r="J52" s="57"/>
      <c r="K52" s="50"/>
      <c r="L52" s="57"/>
      <c r="M52" s="50"/>
      <c r="N52" s="57"/>
      <c r="O52" s="50"/>
      <c r="P52" s="57"/>
      <c r="Q52" s="50"/>
      <c r="R52" s="17"/>
      <c r="S52" s="17"/>
      <c r="T52" s="17"/>
      <c r="U52" s="18"/>
      <c r="V52" s="19"/>
    </row>
    <row r="53" spans="1:22" ht="18" customHeight="1">
      <c r="A53" s="20">
        <v>42</v>
      </c>
      <c r="B53" s="142"/>
      <c r="C53" s="143"/>
      <c r="D53" s="34"/>
      <c r="E53" s="34"/>
      <c r="F53" s="34"/>
      <c r="G53" s="34"/>
      <c r="H53" s="51"/>
      <c r="I53" s="52"/>
      <c r="J53" s="51"/>
      <c r="K53" s="52"/>
      <c r="L53" s="51"/>
      <c r="M53" s="52"/>
      <c r="N53" s="51"/>
      <c r="O53" s="52"/>
      <c r="P53" s="51"/>
      <c r="Q53" s="52"/>
      <c r="R53" s="22"/>
      <c r="S53" s="22"/>
      <c r="T53" s="22"/>
      <c r="U53" s="23"/>
      <c r="V53" s="21"/>
    </row>
    <row r="54" spans="1:22" ht="18" customHeight="1">
      <c r="A54" s="20">
        <v>43</v>
      </c>
      <c r="B54" s="142"/>
      <c r="C54" s="143"/>
      <c r="D54" s="34"/>
      <c r="E54" s="34"/>
      <c r="F54" s="34"/>
      <c r="G54" s="34"/>
      <c r="H54" s="51"/>
      <c r="I54" s="52"/>
      <c r="J54" s="51"/>
      <c r="K54" s="52"/>
      <c r="L54" s="51"/>
      <c r="M54" s="52"/>
      <c r="N54" s="51"/>
      <c r="O54" s="52"/>
      <c r="P54" s="51"/>
      <c r="Q54" s="52"/>
      <c r="R54" s="22"/>
      <c r="S54" s="22"/>
      <c r="T54" s="22"/>
      <c r="U54" s="23"/>
      <c r="V54" s="21"/>
    </row>
    <row r="55" spans="1:22" ht="18" customHeight="1">
      <c r="A55" s="20">
        <v>44</v>
      </c>
      <c r="B55" s="142"/>
      <c r="C55" s="143"/>
      <c r="D55" s="34"/>
      <c r="E55" s="34"/>
      <c r="F55" s="34"/>
      <c r="G55" s="34"/>
      <c r="H55" s="51"/>
      <c r="I55" s="52"/>
      <c r="J55" s="51"/>
      <c r="K55" s="52"/>
      <c r="L55" s="51"/>
      <c r="M55" s="52"/>
      <c r="N55" s="51"/>
      <c r="O55" s="52"/>
      <c r="P55" s="51"/>
      <c r="Q55" s="52"/>
      <c r="R55" s="22"/>
      <c r="S55" s="22"/>
      <c r="T55" s="22"/>
      <c r="U55" s="23"/>
      <c r="V55" s="21"/>
    </row>
    <row r="56" spans="1:22" ht="18" customHeight="1">
      <c r="A56" s="24">
        <v>45</v>
      </c>
      <c r="B56" s="138"/>
      <c r="C56" s="139"/>
      <c r="D56" s="35"/>
      <c r="E56" s="35"/>
      <c r="F56" s="35"/>
      <c r="G56" s="35"/>
      <c r="H56" s="53"/>
      <c r="I56" s="54"/>
      <c r="J56" s="53"/>
      <c r="K56" s="54"/>
      <c r="L56" s="53"/>
      <c r="M56" s="54"/>
      <c r="N56" s="53"/>
      <c r="O56" s="54"/>
      <c r="P56" s="53"/>
      <c r="Q56" s="54"/>
      <c r="R56" s="26"/>
      <c r="S56" s="26"/>
      <c r="T56" s="26"/>
      <c r="U56" s="27"/>
      <c r="V56" s="25"/>
    </row>
    <row r="57" spans="1:22" ht="18" customHeight="1">
      <c r="A57" s="14">
        <v>46</v>
      </c>
      <c r="B57" s="140"/>
      <c r="C57" s="141"/>
      <c r="D57" s="33"/>
      <c r="E57" s="33"/>
      <c r="F57" s="33"/>
      <c r="G57" s="33"/>
      <c r="H57" s="49"/>
      <c r="I57" s="50"/>
      <c r="J57" s="49"/>
      <c r="K57" s="50"/>
      <c r="L57" s="49"/>
      <c r="M57" s="50"/>
      <c r="N57" s="49"/>
      <c r="O57" s="50"/>
      <c r="P57" s="49"/>
      <c r="Q57" s="50"/>
      <c r="R57" s="17"/>
      <c r="S57" s="17"/>
      <c r="T57" s="17"/>
      <c r="U57" s="18"/>
      <c r="V57" s="19"/>
    </row>
    <row r="58" spans="1:22" ht="18" customHeight="1">
      <c r="A58" s="20">
        <v>47</v>
      </c>
      <c r="B58" s="142"/>
      <c r="C58" s="143"/>
      <c r="D58" s="34"/>
      <c r="E58" s="34"/>
      <c r="F58" s="34"/>
      <c r="G58" s="34"/>
      <c r="H58" s="51"/>
      <c r="I58" s="52"/>
      <c r="J58" s="51"/>
      <c r="K58" s="52"/>
      <c r="L58" s="51"/>
      <c r="M58" s="52"/>
      <c r="N58" s="51"/>
      <c r="O58" s="52"/>
      <c r="P58" s="51"/>
      <c r="Q58" s="52"/>
      <c r="R58" s="22"/>
      <c r="S58" s="22"/>
      <c r="T58" s="22"/>
      <c r="U58" s="23"/>
      <c r="V58" s="21"/>
    </row>
    <row r="59" spans="1:22" ht="18" customHeight="1">
      <c r="A59" s="20">
        <v>48</v>
      </c>
      <c r="B59" s="142"/>
      <c r="C59" s="143"/>
      <c r="D59" s="34"/>
      <c r="E59" s="34"/>
      <c r="F59" s="34"/>
      <c r="G59" s="34"/>
      <c r="H59" s="51"/>
      <c r="I59" s="52"/>
      <c r="J59" s="51"/>
      <c r="K59" s="52"/>
      <c r="L59" s="51"/>
      <c r="M59" s="52"/>
      <c r="N59" s="51"/>
      <c r="O59" s="52"/>
      <c r="P59" s="51"/>
      <c r="Q59" s="52"/>
      <c r="R59" s="22"/>
      <c r="S59" s="22"/>
      <c r="T59" s="22"/>
      <c r="U59" s="23"/>
      <c r="V59" s="21"/>
    </row>
    <row r="60" spans="1:22" ht="18" customHeight="1">
      <c r="A60" s="20">
        <v>49</v>
      </c>
      <c r="B60" s="142"/>
      <c r="C60" s="143"/>
      <c r="D60" s="34"/>
      <c r="E60" s="34"/>
      <c r="F60" s="34"/>
      <c r="G60" s="34"/>
      <c r="H60" s="51"/>
      <c r="I60" s="52"/>
      <c r="J60" s="51"/>
      <c r="K60" s="52"/>
      <c r="L60" s="51"/>
      <c r="M60" s="52"/>
      <c r="N60" s="51"/>
      <c r="O60" s="52"/>
      <c r="P60" s="51"/>
      <c r="Q60" s="52"/>
      <c r="R60" s="22"/>
      <c r="S60" s="22"/>
      <c r="T60" s="22"/>
      <c r="U60" s="23"/>
      <c r="V60" s="21"/>
    </row>
    <row r="61" spans="1:22" ht="18" customHeight="1">
      <c r="A61" s="24">
        <v>50</v>
      </c>
      <c r="B61" s="138"/>
      <c r="C61" s="139"/>
      <c r="D61" s="35"/>
      <c r="E61" s="35"/>
      <c r="F61" s="35"/>
      <c r="G61" s="35"/>
      <c r="H61" s="53"/>
      <c r="I61" s="54"/>
      <c r="J61" s="53"/>
      <c r="K61" s="54"/>
      <c r="L61" s="53"/>
      <c r="M61" s="54"/>
      <c r="N61" s="53"/>
      <c r="O61" s="54"/>
      <c r="P61" s="53"/>
      <c r="Q61" s="54"/>
      <c r="R61" s="26"/>
      <c r="S61" s="26"/>
      <c r="T61" s="26"/>
      <c r="U61" s="27"/>
      <c r="V61" s="25"/>
    </row>
    <row r="62" spans="1:22" ht="18" customHeight="1">
      <c r="A62" s="14">
        <v>51</v>
      </c>
      <c r="B62" s="140"/>
      <c r="C62" s="141"/>
      <c r="D62" s="33"/>
      <c r="E62" s="33"/>
      <c r="F62" s="33"/>
      <c r="G62" s="33"/>
      <c r="H62" s="49"/>
      <c r="I62" s="50"/>
      <c r="J62" s="49"/>
      <c r="K62" s="50"/>
      <c r="L62" s="49"/>
      <c r="M62" s="50"/>
      <c r="N62" s="49"/>
      <c r="O62" s="50"/>
      <c r="P62" s="49"/>
      <c r="Q62" s="50"/>
      <c r="R62" s="17"/>
      <c r="S62" s="17"/>
      <c r="T62" s="17"/>
      <c r="U62" s="18"/>
      <c r="V62" s="19"/>
    </row>
    <row r="63" spans="1:22" ht="18" customHeight="1">
      <c r="A63" s="20">
        <v>52</v>
      </c>
      <c r="B63" s="142"/>
      <c r="C63" s="143"/>
      <c r="D63" s="34"/>
      <c r="E63" s="34"/>
      <c r="F63" s="34"/>
      <c r="G63" s="34"/>
      <c r="H63" s="51"/>
      <c r="I63" s="52"/>
      <c r="J63" s="51"/>
      <c r="K63" s="52"/>
      <c r="L63" s="51"/>
      <c r="M63" s="52"/>
      <c r="N63" s="51"/>
      <c r="O63" s="52"/>
      <c r="P63" s="51"/>
      <c r="Q63" s="52"/>
      <c r="R63" s="22"/>
      <c r="S63" s="22"/>
      <c r="T63" s="22"/>
      <c r="U63" s="23"/>
      <c r="V63" s="21"/>
    </row>
    <row r="64" spans="1:22" ht="18" customHeight="1">
      <c r="A64" s="20">
        <v>53</v>
      </c>
      <c r="B64" s="142"/>
      <c r="C64" s="143"/>
      <c r="D64" s="34"/>
      <c r="E64" s="34"/>
      <c r="F64" s="34"/>
      <c r="G64" s="34"/>
      <c r="H64" s="51"/>
      <c r="I64" s="52"/>
      <c r="J64" s="51"/>
      <c r="K64" s="52"/>
      <c r="L64" s="51"/>
      <c r="M64" s="52"/>
      <c r="N64" s="51"/>
      <c r="O64" s="52"/>
      <c r="P64" s="51"/>
      <c r="Q64" s="52"/>
      <c r="R64" s="22"/>
      <c r="S64" s="22"/>
      <c r="T64" s="22"/>
      <c r="U64" s="23"/>
      <c r="V64" s="21"/>
    </row>
    <row r="65" spans="1:22" ht="18" customHeight="1">
      <c r="A65" s="20">
        <v>54</v>
      </c>
      <c r="B65" s="142"/>
      <c r="C65" s="143"/>
      <c r="D65" s="34"/>
      <c r="E65" s="34"/>
      <c r="F65" s="34"/>
      <c r="G65" s="34"/>
      <c r="H65" s="51"/>
      <c r="I65" s="52"/>
      <c r="J65" s="51"/>
      <c r="K65" s="52"/>
      <c r="L65" s="51"/>
      <c r="M65" s="52"/>
      <c r="N65" s="51"/>
      <c r="O65" s="52"/>
      <c r="P65" s="51"/>
      <c r="Q65" s="52"/>
      <c r="R65" s="22"/>
      <c r="S65" s="22"/>
      <c r="T65" s="22"/>
      <c r="U65" s="23"/>
      <c r="V65" s="21"/>
    </row>
    <row r="66" spans="1:22" ht="18" customHeight="1">
      <c r="A66" s="24">
        <v>55</v>
      </c>
      <c r="B66" s="138"/>
      <c r="C66" s="139"/>
      <c r="D66" s="35"/>
      <c r="E66" s="35"/>
      <c r="F66" s="35"/>
      <c r="G66" s="35"/>
      <c r="H66" s="53"/>
      <c r="I66" s="54"/>
      <c r="J66" s="53"/>
      <c r="K66" s="54"/>
      <c r="L66" s="53"/>
      <c r="M66" s="54"/>
      <c r="N66" s="53"/>
      <c r="O66" s="54"/>
      <c r="P66" s="53"/>
      <c r="Q66" s="54"/>
      <c r="R66" s="26"/>
      <c r="S66" s="26"/>
      <c r="T66" s="26"/>
      <c r="U66" s="27"/>
      <c r="V66" s="25"/>
    </row>
    <row r="67" spans="1:22" ht="18" customHeight="1">
      <c r="A67" s="14">
        <v>56</v>
      </c>
      <c r="B67" s="140"/>
      <c r="C67" s="141"/>
      <c r="D67" s="33"/>
      <c r="E67" s="33"/>
      <c r="F67" s="33"/>
      <c r="G67" s="33"/>
      <c r="H67" s="49"/>
      <c r="I67" s="50"/>
      <c r="J67" s="49"/>
      <c r="K67" s="50"/>
      <c r="L67" s="49"/>
      <c r="M67" s="50"/>
      <c r="N67" s="49"/>
      <c r="O67" s="50"/>
      <c r="P67" s="49"/>
      <c r="Q67" s="50"/>
      <c r="R67" s="17"/>
      <c r="S67" s="17"/>
      <c r="T67" s="17"/>
      <c r="U67" s="18"/>
      <c r="V67" s="19"/>
    </row>
    <row r="68" spans="1:22" ht="18" customHeight="1">
      <c r="A68" s="20">
        <v>57</v>
      </c>
      <c r="B68" s="142"/>
      <c r="C68" s="143"/>
      <c r="D68" s="34"/>
      <c r="E68" s="34"/>
      <c r="F68" s="34"/>
      <c r="G68" s="34"/>
      <c r="H68" s="51"/>
      <c r="I68" s="52"/>
      <c r="J68" s="51"/>
      <c r="K68" s="52"/>
      <c r="L68" s="51"/>
      <c r="M68" s="52"/>
      <c r="N68" s="51"/>
      <c r="O68" s="52"/>
      <c r="P68" s="51"/>
      <c r="Q68" s="52"/>
      <c r="R68" s="22"/>
      <c r="S68" s="22"/>
      <c r="T68" s="22"/>
      <c r="U68" s="23"/>
      <c r="V68" s="21"/>
    </row>
    <row r="69" spans="1:22" ht="18" customHeight="1">
      <c r="A69" s="20">
        <v>58</v>
      </c>
      <c r="B69" s="142"/>
      <c r="C69" s="143"/>
      <c r="D69" s="34"/>
      <c r="E69" s="34"/>
      <c r="F69" s="34"/>
      <c r="G69" s="34"/>
      <c r="H69" s="51"/>
      <c r="I69" s="52"/>
      <c r="J69" s="51"/>
      <c r="K69" s="52"/>
      <c r="L69" s="51"/>
      <c r="M69" s="52"/>
      <c r="N69" s="51"/>
      <c r="O69" s="52"/>
      <c r="P69" s="51"/>
      <c r="Q69" s="52"/>
      <c r="R69" s="22"/>
      <c r="S69" s="22"/>
      <c r="T69" s="22"/>
      <c r="U69" s="23"/>
      <c r="V69" s="21"/>
    </row>
    <row r="70" spans="1:22" ht="18" customHeight="1">
      <c r="A70" s="20">
        <v>59</v>
      </c>
      <c r="B70" s="142"/>
      <c r="C70" s="143"/>
      <c r="D70" s="34"/>
      <c r="E70" s="34"/>
      <c r="F70" s="34"/>
      <c r="G70" s="34"/>
      <c r="H70" s="51"/>
      <c r="I70" s="52"/>
      <c r="J70" s="51"/>
      <c r="K70" s="52"/>
      <c r="L70" s="51"/>
      <c r="M70" s="52"/>
      <c r="N70" s="51"/>
      <c r="O70" s="52"/>
      <c r="P70" s="51"/>
      <c r="Q70" s="52"/>
      <c r="R70" s="22"/>
      <c r="S70" s="22"/>
      <c r="T70" s="22"/>
      <c r="U70" s="23"/>
      <c r="V70" s="21"/>
    </row>
    <row r="71" spans="1:22" ht="18" customHeight="1" thickBot="1">
      <c r="A71" s="28">
        <v>60</v>
      </c>
      <c r="B71" s="144"/>
      <c r="C71" s="145"/>
      <c r="D71" s="36"/>
      <c r="E71" s="36"/>
      <c r="F71" s="36"/>
      <c r="G71" s="36"/>
      <c r="H71" s="55"/>
      <c r="I71" s="56"/>
      <c r="J71" s="55"/>
      <c r="K71" s="56"/>
      <c r="L71" s="55"/>
      <c r="M71" s="56"/>
      <c r="N71" s="55"/>
      <c r="O71" s="56"/>
      <c r="P71" s="55"/>
      <c r="Q71" s="56"/>
      <c r="R71" s="30"/>
      <c r="S71" s="30"/>
      <c r="T71" s="30"/>
      <c r="U71" s="31"/>
      <c r="V71" s="29"/>
    </row>
    <row r="72" spans="1:22" ht="18" customHeight="1">
      <c r="A72" s="15">
        <v>61</v>
      </c>
      <c r="B72" s="146"/>
      <c r="C72" s="147"/>
      <c r="D72" s="37"/>
      <c r="E72" s="37"/>
      <c r="F72" s="37"/>
      <c r="G72" s="37"/>
      <c r="H72" s="57"/>
      <c r="I72" s="50"/>
      <c r="J72" s="57"/>
      <c r="K72" s="50"/>
      <c r="L72" s="57"/>
      <c r="M72" s="50"/>
      <c r="N72" s="57"/>
      <c r="O72" s="50"/>
      <c r="P72" s="57"/>
      <c r="Q72" s="50"/>
      <c r="R72" s="17"/>
      <c r="S72" s="17"/>
      <c r="T72" s="17"/>
      <c r="U72" s="18"/>
      <c r="V72" s="19"/>
    </row>
    <row r="73" spans="1:22" ht="18" customHeight="1">
      <c r="A73" s="20">
        <v>62</v>
      </c>
      <c r="B73" s="142"/>
      <c r="C73" s="143"/>
      <c r="D73" s="34"/>
      <c r="E73" s="34"/>
      <c r="F73" s="34"/>
      <c r="G73" s="34"/>
      <c r="H73" s="51"/>
      <c r="I73" s="52"/>
      <c r="J73" s="51"/>
      <c r="K73" s="52"/>
      <c r="L73" s="51"/>
      <c r="M73" s="52"/>
      <c r="N73" s="51"/>
      <c r="O73" s="52"/>
      <c r="P73" s="51"/>
      <c r="Q73" s="52"/>
      <c r="R73" s="22"/>
      <c r="S73" s="22"/>
      <c r="T73" s="22"/>
      <c r="U73" s="23"/>
      <c r="V73" s="21"/>
    </row>
    <row r="74" spans="1:22" ht="18" customHeight="1">
      <c r="A74" s="20">
        <v>63</v>
      </c>
      <c r="B74" s="142"/>
      <c r="C74" s="143"/>
      <c r="D74" s="34"/>
      <c r="E74" s="34"/>
      <c r="F74" s="34"/>
      <c r="G74" s="34"/>
      <c r="H74" s="51"/>
      <c r="I74" s="52"/>
      <c r="J74" s="51"/>
      <c r="K74" s="52"/>
      <c r="L74" s="51"/>
      <c r="M74" s="52"/>
      <c r="N74" s="51"/>
      <c r="O74" s="52"/>
      <c r="P74" s="51"/>
      <c r="Q74" s="52"/>
      <c r="R74" s="22"/>
      <c r="S74" s="22"/>
      <c r="T74" s="22"/>
      <c r="U74" s="23"/>
      <c r="V74" s="21"/>
    </row>
    <row r="75" spans="1:22" ht="18" customHeight="1">
      <c r="A75" s="20">
        <v>64</v>
      </c>
      <c r="B75" s="142"/>
      <c r="C75" s="143"/>
      <c r="D75" s="34"/>
      <c r="E75" s="34"/>
      <c r="F75" s="34"/>
      <c r="G75" s="34"/>
      <c r="H75" s="51"/>
      <c r="I75" s="52"/>
      <c r="J75" s="51"/>
      <c r="K75" s="52"/>
      <c r="L75" s="51"/>
      <c r="M75" s="52"/>
      <c r="N75" s="51"/>
      <c r="O75" s="52"/>
      <c r="P75" s="51"/>
      <c r="Q75" s="52"/>
      <c r="R75" s="22"/>
      <c r="S75" s="22"/>
      <c r="T75" s="22"/>
      <c r="U75" s="23"/>
      <c r="V75" s="21"/>
    </row>
    <row r="76" spans="1:22" ht="18" customHeight="1">
      <c r="A76" s="24">
        <v>65</v>
      </c>
      <c r="B76" s="138"/>
      <c r="C76" s="139"/>
      <c r="D76" s="35"/>
      <c r="E76" s="35"/>
      <c r="F76" s="35"/>
      <c r="G76" s="35"/>
      <c r="H76" s="53"/>
      <c r="I76" s="54"/>
      <c r="J76" s="53"/>
      <c r="K76" s="54"/>
      <c r="L76" s="53"/>
      <c r="M76" s="54"/>
      <c r="N76" s="53"/>
      <c r="O76" s="54"/>
      <c r="P76" s="53"/>
      <c r="Q76" s="54"/>
      <c r="R76" s="26"/>
      <c r="S76" s="26"/>
      <c r="T76" s="26"/>
      <c r="U76" s="27"/>
      <c r="V76" s="25"/>
    </row>
    <row r="77" spans="1:22" ht="18" customHeight="1">
      <c r="A77" s="14">
        <v>66</v>
      </c>
      <c r="B77" s="140"/>
      <c r="C77" s="141"/>
      <c r="D77" s="33"/>
      <c r="E77" s="33"/>
      <c r="F77" s="33"/>
      <c r="G77" s="33"/>
      <c r="H77" s="49"/>
      <c r="I77" s="50"/>
      <c r="J77" s="49"/>
      <c r="K77" s="50"/>
      <c r="L77" s="49"/>
      <c r="M77" s="50"/>
      <c r="N77" s="49"/>
      <c r="O77" s="50"/>
      <c r="P77" s="49"/>
      <c r="Q77" s="50"/>
      <c r="R77" s="17"/>
      <c r="S77" s="17"/>
      <c r="T77" s="17"/>
      <c r="U77" s="18"/>
      <c r="V77" s="19"/>
    </row>
    <row r="78" spans="1:22" ht="18" customHeight="1">
      <c r="A78" s="20">
        <v>67</v>
      </c>
      <c r="B78" s="142"/>
      <c r="C78" s="143"/>
      <c r="D78" s="34"/>
      <c r="E78" s="34"/>
      <c r="F78" s="34"/>
      <c r="G78" s="34"/>
      <c r="H78" s="51"/>
      <c r="I78" s="52"/>
      <c r="J78" s="51"/>
      <c r="K78" s="52"/>
      <c r="L78" s="51"/>
      <c r="M78" s="52"/>
      <c r="N78" s="51"/>
      <c r="O78" s="52"/>
      <c r="P78" s="51"/>
      <c r="Q78" s="52"/>
      <c r="R78" s="22"/>
      <c r="S78" s="22"/>
      <c r="T78" s="22"/>
      <c r="U78" s="23"/>
      <c r="V78" s="21"/>
    </row>
    <row r="79" spans="1:22" ht="18" customHeight="1">
      <c r="A79" s="20">
        <v>68</v>
      </c>
      <c r="B79" s="142"/>
      <c r="C79" s="143"/>
      <c r="D79" s="34"/>
      <c r="E79" s="34"/>
      <c r="F79" s="34"/>
      <c r="G79" s="34"/>
      <c r="H79" s="51"/>
      <c r="I79" s="52"/>
      <c r="J79" s="51"/>
      <c r="K79" s="52"/>
      <c r="L79" s="51"/>
      <c r="M79" s="52"/>
      <c r="N79" s="51"/>
      <c r="O79" s="52"/>
      <c r="P79" s="51"/>
      <c r="Q79" s="52"/>
      <c r="R79" s="22"/>
      <c r="S79" s="22"/>
      <c r="T79" s="22"/>
      <c r="U79" s="23"/>
      <c r="V79" s="21"/>
    </row>
    <row r="80" spans="1:22" ht="18" customHeight="1">
      <c r="A80" s="20">
        <v>69</v>
      </c>
      <c r="B80" s="142"/>
      <c r="C80" s="143"/>
      <c r="D80" s="34"/>
      <c r="E80" s="34"/>
      <c r="F80" s="34"/>
      <c r="G80" s="34"/>
      <c r="H80" s="51"/>
      <c r="I80" s="52"/>
      <c r="J80" s="51"/>
      <c r="K80" s="52"/>
      <c r="L80" s="51"/>
      <c r="M80" s="52"/>
      <c r="N80" s="51"/>
      <c r="O80" s="52"/>
      <c r="P80" s="51"/>
      <c r="Q80" s="52"/>
      <c r="R80" s="22"/>
      <c r="S80" s="22"/>
      <c r="T80" s="22"/>
      <c r="U80" s="23"/>
      <c r="V80" s="21"/>
    </row>
    <row r="81" spans="1:22" ht="18" customHeight="1">
      <c r="A81" s="24">
        <v>70</v>
      </c>
      <c r="B81" s="138"/>
      <c r="C81" s="139"/>
      <c r="D81" s="35"/>
      <c r="E81" s="35"/>
      <c r="F81" s="35"/>
      <c r="G81" s="35"/>
      <c r="H81" s="53"/>
      <c r="I81" s="54"/>
      <c r="J81" s="53"/>
      <c r="K81" s="54"/>
      <c r="L81" s="53"/>
      <c r="M81" s="54"/>
      <c r="N81" s="53"/>
      <c r="O81" s="54"/>
      <c r="P81" s="53"/>
      <c r="Q81" s="54"/>
      <c r="R81" s="26"/>
      <c r="S81" s="26"/>
      <c r="T81" s="26"/>
      <c r="U81" s="27"/>
      <c r="V81" s="25"/>
    </row>
    <row r="82" spans="1:22" ht="18" customHeight="1">
      <c r="A82" s="14">
        <v>71</v>
      </c>
      <c r="B82" s="140"/>
      <c r="C82" s="141"/>
      <c r="D82" s="33"/>
      <c r="E82" s="33"/>
      <c r="F82" s="33"/>
      <c r="G82" s="33"/>
      <c r="H82" s="49"/>
      <c r="I82" s="50"/>
      <c r="J82" s="49"/>
      <c r="K82" s="50"/>
      <c r="L82" s="49"/>
      <c r="M82" s="50"/>
      <c r="N82" s="49"/>
      <c r="O82" s="50"/>
      <c r="P82" s="49"/>
      <c r="Q82" s="50"/>
      <c r="R82" s="17"/>
      <c r="S82" s="17"/>
      <c r="T82" s="17"/>
      <c r="U82" s="18"/>
      <c r="V82" s="19"/>
    </row>
    <row r="83" spans="1:22" ht="18" customHeight="1">
      <c r="A83" s="20">
        <v>72</v>
      </c>
      <c r="B83" s="142"/>
      <c r="C83" s="143"/>
      <c r="D83" s="34"/>
      <c r="E83" s="34"/>
      <c r="F83" s="34"/>
      <c r="G83" s="34"/>
      <c r="H83" s="51"/>
      <c r="I83" s="52"/>
      <c r="J83" s="51"/>
      <c r="K83" s="52"/>
      <c r="L83" s="51"/>
      <c r="M83" s="52"/>
      <c r="N83" s="51"/>
      <c r="O83" s="52"/>
      <c r="P83" s="51"/>
      <c r="Q83" s="52"/>
      <c r="R83" s="22"/>
      <c r="S83" s="22"/>
      <c r="T83" s="22"/>
      <c r="U83" s="23"/>
      <c r="V83" s="21"/>
    </row>
    <row r="84" spans="1:22" ht="18" customHeight="1">
      <c r="A84" s="20">
        <v>73</v>
      </c>
      <c r="B84" s="142"/>
      <c r="C84" s="143"/>
      <c r="D84" s="34"/>
      <c r="E84" s="34"/>
      <c r="F84" s="34"/>
      <c r="G84" s="34"/>
      <c r="H84" s="51"/>
      <c r="I84" s="52"/>
      <c r="J84" s="51"/>
      <c r="K84" s="52"/>
      <c r="L84" s="51"/>
      <c r="M84" s="52"/>
      <c r="N84" s="51"/>
      <c r="O84" s="52"/>
      <c r="P84" s="51"/>
      <c r="Q84" s="52"/>
      <c r="R84" s="22"/>
      <c r="S84" s="22"/>
      <c r="T84" s="22"/>
      <c r="U84" s="23"/>
      <c r="V84" s="21"/>
    </row>
    <row r="85" spans="1:22" ht="18" customHeight="1">
      <c r="A85" s="20">
        <v>74</v>
      </c>
      <c r="B85" s="142"/>
      <c r="C85" s="143"/>
      <c r="D85" s="34"/>
      <c r="E85" s="34"/>
      <c r="F85" s="34"/>
      <c r="G85" s="34"/>
      <c r="H85" s="51"/>
      <c r="I85" s="52"/>
      <c r="J85" s="51"/>
      <c r="K85" s="52"/>
      <c r="L85" s="51"/>
      <c r="M85" s="52"/>
      <c r="N85" s="51"/>
      <c r="O85" s="52"/>
      <c r="P85" s="51"/>
      <c r="Q85" s="52"/>
      <c r="R85" s="22"/>
      <c r="S85" s="22"/>
      <c r="T85" s="22"/>
      <c r="U85" s="23"/>
      <c r="V85" s="21"/>
    </row>
    <row r="86" spans="1:22" ht="18" customHeight="1">
      <c r="A86" s="24">
        <v>75</v>
      </c>
      <c r="B86" s="138"/>
      <c r="C86" s="139"/>
      <c r="D86" s="35"/>
      <c r="E86" s="35"/>
      <c r="F86" s="35"/>
      <c r="G86" s="35"/>
      <c r="H86" s="53"/>
      <c r="I86" s="54"/>
      <c r="J86" s="53"/>
      <c r="K86" s="54"/>
      <c r="L86" s="53"/>
      <c r="M86" s="54"/>
      <c r="N86" s="53"/>
      <c r="O86" s="54"/>
      <c r="P86" s="53"/>
      <c r="Q86" s="54"/>
      <c r="R86" s="26"/>
      <c r="S86" s="26"/>
      <c r="T86" s="26"/>
      <c r="U86" s="27"/>
      <c r="V86" s="25"/>
    </row>
    <row r="87" spans="1:22" ht="18" customHeight="1">
      <c r="A87" s="14">
        <v>76</v>
      </c>
      <c r="B87" s="140"/>
      <c r="C87" s="141"/>
      <c r="D87" s="33"/>
      <c r="E87" s="33"/>
      <c r="F87" s="33"/>
      <c r="G87" s="33"/>
      <c r="H87" s="49"/>
      <c r="I87" s="50"/>
      <c r="J87" s="49"/>
      <c r="K87" s="50"/>
      <c r="L87" s="49"/>
      <c r="M87" s="50"/>
      <c r="N87" s="49"/>
      <c r="O87" s="50"/>
      <c r="P87" s="49"/>
      <c r="Q87" s="50"/>
      <c r="R87" s="17"/>
      <c r="S87" s="17"/>
      <c r="T87" s="17"/>
      <c r="U87" s="18"/>
      <c r="V87" s="19"/>
    </row>
    <row r="88" spans="1:22" ht="18" customHeight="1">
      <c r="A88" s="20">
        <v>77</v>
      </c>
      <c r="B88" s="142"/>
      <c r="C88" s="143"/>
      <c r="D88" s="34"/>
      <c r="E88" s="34"/>
      <c r="F88" s="34"/>
      <c r="G88" s="34"/>
      <c r="H88" s="51"/>
      <c r="I88" s="52"/>
      <c r="J88" s="51"/>
      <c r="K88" s="52"/>
      <c r="L88" s="51"/>
      <c r="M88" s="52"/>
      <c r="N88" s="51"/>
      <c r="O88" s="52"/>
      <c r="P88" s="51"/>
      <c r="Q88" s="52"/>
      <c r="R88" s="22"/>
      <c r="S88" s="22"/>
      <c r="T88" s="22"/>
      <c r="U88" s="23"/>
      <c r="V88" s="21"/>
    </row>
    <row r="89" spans="1:22" ht="18" customHeight="1">
      <c r="A89" s="20">
        <v>78</v>
      </c>
      <c r="B89" s="142"/>
      <c r="C89" s="143"/>
      <c r="D89" s="34"/>
      <c r="E89" s="34"/>
      <c r="F89" s="34"/>
      <c r="G89" s="34"/>
      <c r="H89" s="51"/>
      <c r="I89" s="52"/>
      <c r="J89" s="51"/>
      <c r="K89" s="52"/>
      <c r="L89" s="51"/>
      <c r="M89" s="52"/>
      <c r="N89" s="51"/>
      <c r="O89" s="52"/>
      <c r="P89" s="51"/>
      <c r="Q89" s="52"/>
      <c r="R89" s="22"/>
      <c r="S89" s="22"/>
      <c r="T89" s="22"/>
      <c r="U89" s="23"/>
      <c r="V89" s="21"/>
    </row>
    <row r="90" spans="1:22" ht="18" customHeight="1">
      <c r="A90" s="20">
        <v>79</v>
      </c>
      <c r="B90" s="142"/>
      <c r="C90" s="143"/>
      <c r="D90" s="34"/>
      <c r="E90" s="34"/>
      <c r="F90" s="34"/>
      <c r="G90" s="34"/>
      <c r="H90" s="51"/>
      <c r="I90" s="52"/>
      <c r="J90" s="51"/>
      <c r="K90" s="52"/>
      <c r="L90" s="51"/>
      <c r="M90" s="52"/>
      <c r="N90" s="51"/>
      <c r="O90" s="52"/>
      <c r="P90" s="51"/>
      <c r="Q90" s="52"/>
      <c r="R90" s="22"/>
      <c r="S90" s="22"/>
      <c r="T90" s="22"/>
      <c r="U90" s="23"/>
      <c r="V90" s="21"/>
    </row>
    <row r="91" spans="1:22" ht="18" customHeight="1" thickBot="1">
      <c r="A91" s="28">
        <v>80</v>
      </c>
      <c r="B91" s="144"/>
      <c r="C91" s="145"/>
      <c r="D91" s="36"/>
      <c r="E91" s="36"/>
      <c r="F91" s="36"/>
      <c r="G91" s="36"/>
      <c r="H91" s="55"/>
      <c r="I91" s="56"/>
      <c r="J91" s="55"/>
      <c r="K91" s="56"/>
      <c r="L91" s="55"/>
      <c r="M91" s="56"/>
      <c r="N91" s="55"/>
      <c r="O91" s="56"/>
      <c r="P91" s="55"/>
      <c r="Q91" s="56"/>
      <c r="R91" s="30"/>
      <c r="S91" s="30"/>
      <c r="T91" s="30"/>
      <c r="U91" s="31"/>
      <c r="V91" s="29"/>
    </row>
    <row r="92" spans="1:22" ht="18" customHeight="1">
      <c r="A92" s="15">
        <v>81</v>
      </c>
      <c r="B92" s="146"/>
      <c r="C92" s="147"/>
      <c r="D92" s="37"/>
      <c r="E92" s="37"/>
      <c r="F92" s="37"/>
      <c r="G92" s="37"/>
      <c r="H92" s="57"/>
      <c r="I92" s="50"/>
      <c r="J92" s="57"/>
      <c r="K92" s="50"/>
      <c r="L92" s="57"/>
      <c r="M92" s="50"/>
      <c r="N92" s="57"/>
      <c r="O92" s="50"/>
      <c r="P92" s="57"/>
      <c r="Q92" s="50"/>
      <c r="R92" s="17"/>
      <c r="S92" s="17"/>
      <c r="T92" s="17"/>
      <c r="U92" s="18"/>
      <c r="V92" s="19"/>
    </row>
    <row r="93" spans="1:22" ht="18" customHeight="1">
      <c r="A93" s="20">
        <v>82</v>
      </c>
      <c r="B93" s="142"/>
      <c r="C93" s="143"/>
      <c r="D93" s="34"/>
      <c r="E93" s="34"/>
      <c r="F93" s="34"/>
      <c r="G93" s="34"/>
      <c r="H93" s="51"/>
      <c r="I93" s="52"/>
      <c r="J93" s="51"/>
      <c r="K93" s="52"/>
      <c r="L93" s="51"/>
      <c r="M93" s="52"/>
      <c r="N93" s="51"/>
      <c r="O93" s="52"/>
      <c r="P93" s="51"/>
      <c r="Q93" s="52"/>
      <c r="R93" s="22"/>
      <c r="S93" s="22"/>
      <c r="T93" s="22"/>
      <c r="U93" s="23"/>
      <c r="V93" s="21"/>
    </row>
    <row r="94" spans="1:22" ht="18" customHeight="1">
      <c r="A94" s="20">
        <v>83</v>
      </c>
      <c r="B94" s="142"/>
      <c r="C94" s="143"/>
      <c r="D94" s="34"/>
      <c r="E94" s="34"/>
      <c r="F94" s="34"/>
      <c r="G94" s="34"/>
      <c r="H94" s="51"/>
      <c r="I94" s="52"/>
      <c r="J94" s="51"/>
      <c r="K94" s="52"/>
      <c r="L94" s="51"/>
      <c r="M94" s="52"/>
      <c r="N94" s="51"/>
      <c r="O94" s="52"/>
      <c r="P94" s="51"/>
      <c r="Q94" s="52"/>
      <c r="R94" s="22"/>
      <c r="S94" s="22"/>
      <c r="T94" s="22"/>
      <c r="U94" s="23"/>
      <c r="V94" s="21"/>
    </row>
    <row r="95" spans="1:22" ht="18" customHeight="1">
      <c r="A95" s="20">
        <v>84</v>
      </c>
      <c r="B95" s="142"/>
      <c r="C95" s="143"/>
      <c r="D95" s="34"/>
      <c r="E95" s="34"/>
      <c r="F95" s="34"/>
      <c r="G95" s="34"/>
      <c r="H95" s="51"/>
      <c r="I95" s="52"/>
      <c r="J95" s="51"/>
      <c r="K95" s="52"/>
      <c r="L95" s="51"/>
      <c r="M95" s="52"/>
      <c r="N95" s="51"/>
      <c r="O95" s="52"/>
      <c r="P95" s="51"/>
      <c r="Q95" s="52"/>
      <c r="R95" s="22"/>
      <c r="S95" s="22"/>
      <c r="T95" s="22"/>
      <c r="U95" s="23"/>
      <c r="V95" s="21"/>
    </row>
    <row r="96" spans="1:22" ht="18" customHeight="1">
      <c r="A96" s="24">
        <v>85</v>
      </c>
      <c r="B96" s="138"/>
      <c r="C96" s="139"/>
      <c r="D96" s="35"/>
      <c r="E96" s="35"/>
      <c r="F96" s="35"/>
      <c r="G96" s="35"/>
      <c r="H96" s="53"/>
      <c r="I96" s="54"/>
      <c r="J96" s="53"/>
      <c r="K96" s="54"/>
      <c r="L96" s="53"/>
      <c r="M96" s="54"/>
      <c r="N96" s="53"/>
      <c r="O96" s="54"/>
      <c r="P96" s="53"/>
      <c r="Q96" s="54"/>
      <c r="R96" s="26"/>
      <c r="S96" s="26"/>
      <c r="T96" s="26"/>
      <c r="U96" s="27"/>
      <c r="V96" s="25"/>
    </row>
    <row r="97" spans="1:22" ht="18" customHeight="1">
      <c r="A97" s="14">
        <v>86</v>
      </c>
      <c r="B97" s="140"/>
      <c r="C97" s="141"/>
      <c r="D97" s="33"/>
      <c r="E97" s="33"/>
      <c r="F97" s="33"/>
      <c r="G97" s="33"/>
      <c r="H97" s="49"/>
      <c r="I97" s="50"/>
      <c r="J97" s="49"/>
      <c r="K97" s="50"/>
      <c r="L97" s="49"/>
      <c r="M97" s="50"/>
      <c r="N97" s="49"/>
      <c r="O97" s="50"/>
      <c r="P97" s="49"/>
      <c r="Q97" s="50"/>
      <c r="R97" s="17"/>
      <c r="S97" s="17"/>
      <c r="T97" s="17"/>
      <c r="U97" s="18"/>
      <c r="V97" s="19"/>
    </row>
    <row r="98" spans="1:22" ht="18" customHeight="1">
      <c r="A98" s="20">
        <v>87</v>
      </c>
      <c r="B98" s="142"/>
      <c r="C98" s="143"/>
      <c r="D98" s="34"/>
      <c r="E98" s="34"/>
      <c r="F98" s="34"/>
      <c r="G98" s="34"/>
      <c r="H98" s="51"/>
      <c r="I98" s="52"/>
      <c r="J98" s="51"/>
      <c r="K98" s="52"/>
      <c r="L98" s="51"/>
      <c r="M98" s="52"/>
      <c r="N98" s="51"/>
      <c r="O98" s="52"/>
      <c r="P98" s="51"/>
      <c r="Q98" s="52"/>
      <c r="R98" s="22"/>
      <c r="S98" s="22"/>
      <c r="T98" s="22"/>
      <c r="U98" s="23"/>
      <c r="V98" s="21"/>
    </row>
    <row r="99" spans="1:22" ht="18" customHeight="1">
      <c r="A99" s="20">
        <v>88</v>
      </c>
      <c r="B99" s="142"/>
      <c r="C99" s="143"/>
      <c r="D99" s="34"/>
      <c r="E99" s="34"/>
      <c r="F99" s="34"/>
      <c r="G99" s="34"/>
      <c r="H99" s="51"/>
      <c r="I99" s="52"/>
      <c r="J99" s="51"/>
      <c r="K99" s="52"/>
      <c r="L99" s="51"/>
      <c r="M99" s="52"/>
      <c r="N99" s="51"/>
      <c r="O99" s="52"/>
      <c r="P99" s="51"/>
      <c r="Q99" s="52"/>
      <c r="R99" s="22"/>
      <c r="S99" s="22"/>
      <c r="T99" s="22"/>
      <c r="U99" s="23"/>
      <c r="V99" s="21"/>
    </row>
    <row r="100" spans="1:22" ht="18" customHeight="1">
      <c r="A100" s="20">
        <v>89</v>
      </c>
      <c r="B100" s="142"/>
      <c r="C100" s="143"/>
      <c r="D100" s="34"/>
      <c r="E100" s="34"/>
      <c r="F100" s="34"/>
      <c r="G100" s="34"/>
      <c r="H100" s="51"/>
      <c r="I100" s="52"/>
      <c r="J100" s="51"/>
      <c r="K100" s="52"/>
      <c r="L100" s="51"/>
      <c r="M100" s="52"/>
      <c r="N100" s="51"/>
      <c r="O100" s="52"/>
      <c r="P100" s="51"/>
      <c r="Q100" s="52"/>
      <c r="R100" s="22"/>
      <c r="S100" s="22"/>
      <c r="T100" s="22"/>
      <c r="U100" s="23"/>
      <c r="V100" s="21"/>
    </row>
    <row r="101" spans="1:22" ht="18" customHeight="1">
      <c r="A101" s="24">
        <v>90</v>
      </c>
      <c r="B101" s="138"/>
      <c r="C101" s="139"/>
      <c r="D101" s="35"/>
      <c r="E101" s="35"/>
      <c r="F101" s="35"/>
      <c r="G101" s="35"/>
      <c r="H101" s="53"/>
      <c r="I101" s="54"/>
      <c r="J101" s="53"/>
      <c r="K101" s="54"/>
      <c r="L101" s="53"/>
      <c r="M101" s="54"/>
      <c r="N101" s="53"/>
      <c r="O101" s="54"/>
      <c r="P101" s="53"/>
      <c r="Q101" s="54"/>
      <c r="R101" s="26"/>
      <c r="S101" s="26"/>
      <c r="T101" s="26"/>
      <c r="U101" s="27"/>
      <c r="V101" s="25"/>
    </row>
    <row r="102" spans="1:22" ht="18" customHeight="1">
      <c r="A102" s="14">
        <v>91</v>
      </c>
      <c r="B102" s="140"/>
      <c r="C102" s="141"/>
      <c r="D102" s="33"/>
      <c r="E102" s="33"/>
      <c r="F102" s="33"/>
      <c r="G102" s="33"/>
      <c r="H102" s="49"/>
      <c r="I102" s="50"/>
      <c r="J102" s="49"/>
      <c r="K102" s="50"/>
      <c r="L102" s="49"/>
      <c r="M102" s="50"/>
      <c r="N102" s="49"/>
      <c r="O102" s="50"/>
      <c r="P102" s="49"/>
      <c r="Q102" s="50"/>
      <c r="R102" s="17"/>
      <c r="S102" s="17"/>
      <c r="T102" s="17"/>
      <c r="U102" s="18"/>
      <c r="V102" s="19"/>
    </row>
    <row r="103" spans="1:22" ht="18" customHeight="1">
      <c r="A103" s="20">
        <v>92</v>
      </c>
      <c r="B103" s="142"/>
      <c r="C103" s="143"/>
      <c r="D103" s="34"/>
      <c r="E103" s="34"/>
      <c r="F103" s="34"/>
      <c r="G103" s="34"/>
      <c r="H103" s="51"/>
      <c r="I103" s="52"/>
      <c r="J103" s="51"/>
      <c r="K103" s="52"/>
      <c r="L103" s="51"/>
      <c r="M103" s="52"/>
      <c r="N103" s="51"/>
      <c r="O103" s="52"/>
      <c r="P103" s="51"/>
      <c r="Q103" s="52"/>
      <c r="R103" s="22"/>
      <c r="S103" s="22"/>
      <c r="T103" s="22"/>
      <c r="U103" s="23"/>
      <c r="V103" s="21"/>
    </row>
    <row r="104" spans="1:22" ht="18" customHeight="1">
      <c r="A104" s="20">
        <v>93</v>
      </c>
      <c r="B104" s="142"/>
      <c r="C104" s="143"/>
      <c r="D104" s="34"/>
      <c r="E104" s="34"/>
      <c r="F104" s="34"/>
      <c r="G104" s="34"/>
      <c r="H104" s="51"/>
      <c r="I104" s="52"/>
      <c r="J104" s="51"/>
      <c r="K104" s="52"/>
      <c r="L104" s="51"/>
      <c r="M104" s="52"/>
      <c r="N104" s="51"/>
      <c r="O104" s="52"/>
      <c r="P104" s="51"/>
      <c r="Q104" s="52"/>
      <c r="R104" s="22"/>
      <c r="S104" s="22"/>
      <c r="T104" s="22"/>
      <c r="U104" s="23"/>
      <c r="V104" s="21"/>
    </row>
    <row r="105" spans="1:22" ht="18" customHeight="1">
      <c r="A105" s="20">
        <v>94</v>
      </c>
      <c r="B105" s="142"/>
      <c r="C105" s="143"/>
      <c r="D105" s="34"/>
      <c r="E105" s="34"/>
      <c r="F105" s="34"/>
      <c r="G105" s="34"/>
      <c r="H105" s="51"/>
      <c r="I105" s="52"/>
      <c r="J105" s="51"/>
      <c r="K105" s="52"/>
      <c r="L105" s="51"/>
      <c r="M105" s="52"/>
      <c r="N105" s="51"/>
      <c r="O105" s="52"/>
      <c r="P105" s="51"/>
      <c r="Q105" s="52"/>
      <c r="R105" s="22"/>
      <c r="S105" s="22"/>
      <c r="T105" s="22"/>
      <c r="U105" s="23"/>
      <c r="V105" s="21"/>
    </row>
    <row r="106" spans="1:22" ht="18" customHeight="1">
      <c r="A106" s="24">
        <v>95</v>
      </c>
      <c r="B106" s="138"/>
      <c r="C106" s="139"/>
      <c r="D106" s="35"/>
      <c r="E106" s="35"/>
      <c r="F106" s="35"/>
      <c r="G106" s="35"/>
      <c r="H106" s="53"/>
      <c r="I106" s="54"/>
      <c r="J106" s="53"/>
      <c r="K106" s="54"/>
      <c r="L106" s="53"/>
      <c r="M106" s="54"/>
      <c r="N106" s="53"/>
      <c r="O106" s="54"/>
      <c r="P106" s="53"/>
      <c r="Q106" s="54"/>
      <c r="R106" s="26"/>
      <c r="S106" s="26"/>
      <c r="T106" s="26"/>
      <c r="U106" s="27"/>
      <c r="V106" s="25"/>
    </row>
    <row r="107" spans="1:22" ht="18" customHeight="1">
      <c r="A107" s="14">
        <v>96</v>
      </c>
      <c r="B107" s="140"/>
      <c r="C107" s="141"/>
      <c r="D107" s="33"/>
      <c r="E107" s="33"/>
      <c r="F107" s="33"/>
      <c r="G107" s="33"/>
      <c r="H107" s="49"/>
      <c r="I107" s="50"/>
      <c r="J107" s="49"/>
      <c r="K107" s="50"/>
      <c r="L107" s="49"/>
      <c r="M107" s="50"/>
      <c r="N107" s="49"/>
      <c r="O107" s="50"/>
      <c r="P107" s="49"/>
      <c r="Q107" s="50"/>
      <c r="R107" s="17"/>
      <c r="S107" s="17"/>
      <c r="T107" s="17"/>
      <c r="U107" s="18"/>
      <c r="V107" s="19"/>
    </row>
    <row r="108" spans="1:22" ht="18" customHeight="1">
      <c r="A108" s="20">
        <v>97</v>
      </c>
      <c r="B108" s="142"/>
      <c r="C108" s="143"/>
      <c r="D108" s="34"/>
      <c r="E108" s="34"/>
      <c r="F108" s="34"/>
      <c r="G108" s="34"/>
      <c r="H108" s="51"/>
      <c r="I108" s="52"/>
      <c r="J108" s="51"/>
      <c r="K108" s="52"/>
      <c r="L108" s="51"/>
      <c r="M108" s="52"/>
      <c r="N108" s="51"/>
      <c r="O108" s="52"/>
      <c r="P108" s="51"/>
      <c r="Q108" s="52"/>
      <c r="R108" s="22"/>
      <c r="S108" s="22"/>
      <c r="T108" s="22"/>
      <c r="U108" s="23"/>
      <c r="V108" s="21"/>
    </row>
    <row r="109" spans="1:22" ht="18" customHeight="1">
      <c r="A109" s="20">
        <v>98</v>
      </c>
      <c r="B109" s="142"/>
      <c r="C109" s="143"/>
      <c r="D109" s="34"/>
      <c r="E109" s="34"/>
      <c r="F109" s="34"/>
      <c r="G109" s="34"/>
      <c r="H109" s="51"/>
      <c r="I109" s="52"/>
      <c r="J109" s="51"/>
      <c r="K109" s="52"/>
      <c r="L109" s="51"/>
      <c r="M109" s="52"/>
      <c r="N109" s="51"/>
      <c r="O109" s="52"/>
      <c r="P109" s="51"/>
      <c r="Q109" s="52"/>
      <c r="R109" s="22"/>
      <c r="S109" s="22"/>
      <c r="T109" s="22"/>
      <c r="U109" s="23"/>
      <c r="V109" s="21"/>
    </row>
    <row r="110" spans="1:22" ht="18" customHeight="1">
      <c r="A110" s="20">
        <v>99</v>
      </c>
      <c r="B110" s="142"/>
      <c r="C110" s="143"/>
      <c r="D110" s="34"/>
      <c r="E110" s="34"/>
      <c r="F110" s="34"/>
      <c r="G110" s="34"/>
      <c r="H110" s="51"/>
      <c r="I110" s="52"/>
      <c r="J110" s="51"/>
      <c r="K110" s="52"/>
      <c r="L110" s="51"/>
      <c r="M110" s="52"/>
      <c r="N110" s="51"/>
      <c r="O110" s="52"/>
      <c r="P110" s="51"/>
      <c r="Q110" s="52"/>
      <c r="R110" s="22"/>
      <c r="S110" s="22"/>
      <c r="T110" s="22"/>
      <c r="U110" s="23"/>
      <c r="V110" s="21"/>
    </row>
    <row r="111" spans="1:22" ht="18" customHeight="1" thickBot="1">
      <c r="A111" s="28">
        <v>100</v>
      </c>
      <c r="B111" s="144"/>
      <c r="C111" s="145"/>
      <c r="D111" s="36"/>
      <c r="E111" s="36"/>
      <c r="F111" s="36"/>
      <c r="G111" s="36"/>
      <c r="H111" s="55"/>
      <c r="I111" s="56"/>
      <c r="J111" s="55"/>
      <c r="K111" s="56"/>
      <c r="L111" s="55"/>
      <c r="M111" s="56"/>
      <c r="N111" s="55"/>
      <c r="O111" s="56"/>
      <c r="P111" s="55"/>
      <c r="Q111" s="56"/>
      <c r="R111" s="30"/>
      <c r="S111" s="30"/>
      <c r="T111" s="30"/>
      <c r="U111" s="31"/>
      <c r="V111" s="29"/>
    </row>
  </sheetData>
  <mergeCells count="138">
    <mergeCell ref="B108:C108"/>
    <mergeCell ref="B109:C109"/>
    <mergeCell ref="B110:C110"/>
    <mergeCell ref="B111:C111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P10:Q10"/>
    <mergeCell ref="R10:R11"/>
    <mergeCell ref="S10:S11"/>
    <mergeCell ref="T10:T11"/>
    <mergeCell ref="U10:U11"/>
    <mergeCell ref="V10:V11"/>
    <mergeCell ref="M8:N8"/>
    <mergeCell ref="A10:A11"/>
    <mergeCell ref="B10:C11"/>
    <mergeCell ref="D10:D11"/>
    <mergeCell ref="E10:E11"/>
    <mergeCell ref="F10:G10"/>
    <mergeCell ref="H10:I10"/>
    <mergeCell ref="J10:K10"/>
    <mergeCell ref="L10:M10"/>
    <mergeCell ref="N10:O10"/>
    <mergeCell ref="A8:B8"/>
    <mergeCell ref="C8:D8"/>
    <mergeCell ref="E8:F8"/>
    <mergeCell ref="G8:H8"/>
    <mergeCell ref="I8:J8"/>
    <mergeCell ref="K8:L8"/>
    <mergeCell ref="A6:N6"/>
    <mergeCell ref="A7:B7"/>
    <mergeCell ref="C7:D7"/>
    <mergeCell ref="E7:F7"/>
    <mergeCell ref="G7:H7"/>
    <mergeCell ref="I7:J7"/>
    <mergeCell ref="K7:L7"/>
    <mergeCell ref="M7:N7"/>
    <mergeCell ref="S1:U1"/>
    <mergeCell ref="A3:C3"/>
    <mergeCell ref="D3:I3"/>
    <mergeCell ref="J3:R3"/>
    <mergeCell ref="A4:C4"/>
    <mergeCell ref="J4:O4"/>
    <mergeCell ref="P4:R4"/>
    <mergeCell ref="D4:I4"/>
  </mergeCells>
  <phoneticPr fontId="12"/>
  <dataValidations count="4">
    <dataValidation imeMode="on" allowBlank="1" showInputMessage="1" showErrorMessage="1" sqref="E7:F7" xr:uid="{00000000-0002-0000-0600-000000000000}"/>
    <dataValidation type="list" allowBlank="1" showInputMessage="1" showErrorMessage="1" sqref="D12:D111" xr:uid="{00000000-0002-0000-0600-000001000000}">
      <formula1>"男,女"</formula1>
    </dataValidation>
    <dataValidation type="whole" imeMode="off" operator="greaterThanOrEqual" allowBlank="1" showInputMessage="1" showErrorMessage="1" sqref="P12:P111 E12:E111 H12:H111 J12:J111 L12:L111 N12:N111" xr:uid="{00000000-0002-0000-0600-000002000000}">
      <formula1>0</formula1>
    </dataValidation>
    <dataValidation imeMode="off" operator="greaterThanOrEqual" allowBlank="1" showInputMessage="1" showErrorMessage="1" sqref="G11:G65536 F1:F3 F5 F9:F65536" xr:uid="{00000000-0002-0000-0600-000003000000}"/>
  </dataValidations>
  <printOptions horizontalCentered="1" gridLinesSet="0"/>
  <pageMargins left="0.39370078740157483" right="0.39370078740157483" top="0.45" bottom="0.45" header="0.27559055118110237" footer="0.19"/>
  <pageSetup paperSize="9" scale="92" orientation="landscape" r:id="rId1"/>
  <headerFooter alignWithMargins="0">
    <oddFooter>- &amp;P -</oddFooter>
  </headerFooter>
  <rowBreaks count="4" manualBreakCount="4">
    <brk id="31" max="21" man="1"/>
    <brk id="51" max="21" man="1"/>
    <brk id="71" max="20" man="1"/>
    <brk id="91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7"/>
  <sheetViews>
    <sheetView workbookViewId="0">
      <selection activeCell="B3" sqref="B3"/>
    </sheetView>
  </sheetViews>
  <sheetFormatPr defaultColWidth="10.7109375" defaultRowHeight="12"/>
  <cols>
    <col min="1" max="1" width="7.28515625" customWidth="1"/>
    <col min="2" max="7" width="5.42578125" customWidth="1"/>
    <col min="8" max="8" width="10.7109375" customWidth="1"/>
    <col min="9" max="81" width="6.7109375" customWidth="1"/>
    <col min="82" max="101" width="5.7109375" customWidth="1"/>
  </cols>
  <sheetData>
    <row r="1" spans="1:10" ht="17.100000000000001" customHeight="1">
      <c r="I1" t="s">
        <v>54</v>
      </c>
    </row>
    <row r="2" spans="1:10">
      <c r="A2" s="2" t="s">
        <v>14</v>
      </c>
      <c r="B2" s="2">
        <v>0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I2" s="2">
        <v>4</v>
      </c>
      <c r="J2" s="2" t="s">
        <v>30</v>
      </c>
    </row>
    <row r="3" spans="1:10">
      <c r="A3" s="2">
        <v>0</v>
      </c>
      <c r="B3" s="2" t="s">
        <v>26</v>
      </c>
      <c r="C3" s="2" t="s">
        <v>26</v>
      </c>
      <c r="D3" s="2" t="s">
        <v>26</v>
      </c>
      <c r="E3" s="2" t="s">
        <v>26</v>
      </c>
      <c r="F3" s="2" t="s">
        <v>26</v>
      </c>
      <c r="G3" s="2" t="s">
        <v>26</v>
      </c>
      <c r="I3" s="2">
        <v>5</v>
      </c>
      <c r="J3" s="2" t="s">
        <v>31</v>
      </c>
    </row>
    <row r="4" spans="1:10">
      <c r="A4" s="2">
        <v>6</v>
      </c>
      <c r="B4" s="2" t="s">
        <v>26</v>
      </c>
      <c r="C4" s="2" t="s">
        <v>12</v>
      </c>
      <c r="D4" s="2" t="s">
        <v>12</v>
      </c>
      <c r="E4" s="2" t="s">
        <v>12</v>
      </c>
      <c r="F4" s="2" t="s">
        <v>12</v>
      </c>
      <c r="G4" s="2" t="s">
        <v>12</v>
      </c>
      <c r="I4" s="2">
        <v>6</v>
      </c>
      <c r="J4" s="2" t="s">
        <v>32</v>
      </c>
    </row>
    <row r="5" spans="1:10">
      <c r="A5" s="2">
        <v>11</v>
      </c>
      <c r="B5" s="2" t="s">
        <v>26</v>
      </c>
      <c r="C5" s="2" t="s">
        <v>12</v>
      </c>
      <c r="D5" s="2" t="s">
        <v>11</v>
      </c>
      <c r="E5" s="2" t="s">
        <v>11</v>
      </c>
      <c r="F5" s="2" t="s">
        <v>11</v>
      </c>
      <c r="G5" s="2" t="s">
        <v>11</v>
      </c>
      <c r="I5" s="2">
        <v>7</v>
      </c>
      <c r="J5" s="2" t="s">
        <v>33</v>
      </c>
    </row>
    <row r="6" spans="1:10">
      <c r="A6" s="2">
        <v>21</v>
      </c>
      <c r="B6" s="2" t="s">
        <v>26</v>
      </c>
      <c r="C6" s="2" t="s">
        <v>12</v>
      </c>
      <c r="D6" s="2" t="s">
        <v>11</v>
      </c>
      <c r="E6" s="2" t="s">
        <v>10</v>
      </c>
      <c r="F6" s="2" t="s">
        <v>10</v>
      </c>
      <c r="G6" s="2" t="s">
        <v>10</v>
      </c>
      <c r="I6" s="2">
        <v>8</v>
      </c>
      <c r="J6" s="2" t="s">
        <v>34</v>
      </c>
    </row>
    <row r="7" spans="1:10">
      <c r="A7" s="2">
        <v>31</v>
      </c>
      <c r="B7" s="2" t="s">
        <v>26</v>
      </c>
      <c r="C7" s="2" t="s">
        <v>12</v>
      </c>
      <c r="D7" s="2" t="s">
        <v>11</v>
      </c>
      <c r="E7" s="2" t="s">
        <v>10</v>
      </c>
      <c r="F7" s="2" t="s">
        <v>9</v>
      </c>
      <c r="G7" s="2" t="s">
        <v>9</v>
      </c>
      <c r="I7" s="2">
        <v>9</v>
      </c>
      <c r="J7" s="2" t="s">
        <v>35</v>
      </c>
    </row>
    <row r="8" spans="1:10">
      <c r="A8" s="2">
        <v>41</v>
      </c>
      <c r="B8" s="2" t="s">
        <v>26</v>
      </c>
      <c r="C8" s="2" t="s">
        <v>12</v>
      </c>
      <c r="D8" s="2" t="s">
        <v>11</v>
      </c>
      <c r="E8" s="2" t="s">
        <v>10</v>
      </c>
      <c r="F8" s="2" t="s">
        <v>9</v>
      </c>
      <c r="G8" s="2" t="s">
        <v>8</v>
      </c>
      <c r="I8" s="2">
        <v>10</v>
      </c>
      <c r="J8" s="2" t="s">
        <v>36</v>
      </c>
    </row>
    <row r="9" spans="1:10">
      <c r="I9" s="2">
        <v>11</v>
      </c>
      <c r="J9" s="2" t="s">
        <v>37</v>
      </c>
    </row>
    <row r="10" spans="1:10">
      <c r="I10" s="2">
        <v>12</v>
      </c>
      <c r="J10" s="2" t="s">
        <v>38</v>
      </c>
    </row>
    <row r="11" spans="1:10">
      <c r="A11" s="2" t="s">
        <v>55</v>
      </c>
      <c r="B11" s="2">
        <v>0</v>
      </c>
      <c r="C11" s="2">
        <v>1</v>
      </c>
      <c r="D11" s="2">
        <v>2</v>
      </c>
      <c r="E11" s="2">
        <v>3</v>
      </c>
      <c r="F11" s="2">
        <v>4</v>
      </c>
      <c r="G11" s="2">
        <v>5</v>
      </c>
      <c r="I11" s="2">
        <v>13</v>
      </c>
      <c r="J11" s="2" t="s">
        <v>39</v>
      </c>
    </row>
    <row r="12" spans="1:10">
      <c r="A12" s="2">
        <v>0</v>
      </c>
      <c r="B12" s="2" t="s">
        <v>26</v>
      </c>
      <c r="C12" s="2" t="s">
        <v>26</v>
      </c>
      <c r="D12" s="2" t="s">
        <v>26</v>
      </c>
      <c r="E12" s="2" t="s">
        <v>26</v>
      </c>
      <c r="F12" s="2" t="s">
        <v>26</v>
      </c>
      <c r="G12" s="2" t="s">
        <v>26</v>
      </c>
      <c r="I12" s="2">
        <v>14</v>
      </c>
      <c r="J12" s="2" t="s">
        <v>40</v>
      </c>
    </row>
    <row r="13" spans="1:10">
      <c r="A13" s="2">
        <v>5</v>
      </c>
      <c r="B13" s="2" t="s">
        <v>26</v>
      </c>
      <c r="C13" s="2" t="s">
        <v>12</v>
      </c>
      <c r="D13" s="2" t="s">
        <v>12</v>
      </c>
      <c r="E13" s="2" t="s">
        <v>12</v>
      </c>
      <c r="F13" s="2" t="s">
        <v>12</v>
      </c>
      <c r="G13" s="2" t="s">
        <v>12</v>
      </c>
      <c r="I13" s="2">
        <v>15</v>
      </c>
      <c r="J13" s="2" t="s">
        <v>41</v>
      </c>
    </row>
    <row r="14" spans="1:10">
      <c r="A14" s="2">
        <v>9</v>
      </c>
      <c r="B14" s="2" t="s">
        <v>26</v>
      </c>
      <c r="C14" s="2" t="s">
        <v>12</v>
      </c>
      <c r="D14" s="2" t="s">
        <v>11</v>
      </c>
      <c r="E14" s="2" t="s">
        <v>11</v>
      </c>
      <c r="F14" s="2" t="s">
        <v>11</v>
      </c>
      <c r="G14" s="2" t="s">
        <v>11</v>
      </c>
      <c r="I14" s="2">
        <v>16</v>
      </c>
      <c r="J14" s="2" t="s">
        <v>42</v>
      </c>
    </row>
    <row r="15" spans="1:10">
      <c r="A15" s="2">
        <v>17</v>
      </c>
      <c r="B15" s="2" t="s">
        <v>26</v>
      </c>
      <c r="C15" s="2" t="s">
        <v>12</v>
      </c>
      <c r="D15" s="2" t="s">
        <v>11</v>
      </c>
      <c r="E15" s="2" t="s">
        <v>10</v>
      </c>
      <c r="F15" s="2" t="s">
        <v>10</v>
      </c>
      <c r="G15" s="2" t="s">
        <v>10</v>
      </c>
      <c r="I15" s="2">
        <v>17</v>
      </c>
      <c r="J15" s="2" t="s">
        <v>43</v>
      </c>
    </row>
    <row r="16" spans="1:10">
      <c r="A16" s="2">
        <v>25</v>
      </c>
      <c r="B16" s="2" t="s">
        <v>26</v>
      </c>
      <c r="C16" s="2" t="s">
        <v>12</v>
      </c>
      <c r="D16" s="2" t="s">
        <v>11</v>
      </c>
      <c r="E16" s="2" t="s">
        <v>10</v>
      </c>
      <c r="F16" s="2" t="s">
        <v>9</v>
      </c>
      <c r="G16" s="2" t="s">
        <v>9</v>
      </c>
      <c r="I16" s="2">
        <v>18</v>
      </c>
      <c r="J16" s="2" t="s">
        <v>44</v>
      </c>
    </row>
    <row r="17" spans="1:10">
      <c r="A17" s="2">
        <v>33</v>
      </c>
      <c r="B17" s="2" t="s">
        <v>26</v>
      </c>
      <c r="C17" s="2" t="s">
        <v>12</v>
      </c>
      <c r="D17" s="2" t="s">
        <v>11</v>
      </c>
      <c r="E17" s="2" t="s">
        <v>10</v>
      </c>
      <c r="F17" s="2" t="s">
        <v>9</v>
      </c>
      <c r="G17" s="2" t="s">
        <v>8</v>
      </c>
      <c r="I17" s="2">
        <v>19</v>
      </c>
      <c r="J17" s="2" t="s">
        <v>45</v>
      </c>
    </row>
    <row r="18" spans="1:10">
      <c r="I18" s="2">
        <v>20</v>
      </c>
      <c r="J18" s="2" t="s">
        <v>46</v>
      </c>
    </row>
    <row r="19" spans="1:10">
      <c r="I19" s="2">
        <v>25</v>
      </c>
      <c r="J19" s="2" t="s">
        <v>47</v>
      </c>
    </row>
    <row r="20" spans="1:10">
      <c r="I20" s="2">
        <v>30</v>
      </c>
      <c r="J20" s="2" t="s">
        <v>48</v>
      </c>
    </row>
    <row r="21" spans="1:10">
      <c r="I21" s="2">
        <v>35</v>
      </c>
      <c r="J21" s="2" t="s">
        <v>49</v>
      </c>
    </row>
    <row r="22" spans="1:10">
      <c r="I22" s="2">
        <v>40</v>
      </c>
      <c r="J22" s="2" t="s">
        <v>50</v>
      </c>
    </row>
    <row r="23" spans="1:10">
      <c r="I23" s="2">
        <v>45</v>
      </c>
      <c r="J23" s="2" t="s">
        <v>51</v>
      </c>
    </row>
    <row r="24" spans="1:10">
      <c r="I24" s="2">
        <v>50</v>
      </c>
      <c r="J24" s="2" t="s">
        <v>52</v>
      </c>
    </row>
    <row r="25" spans="1:10">
      <c r="I25" s="2">
        <v>55</v>
      </c>
      <c r="J25" s="2" t="s">
        <v>53</v>
      </c>
    </row>
    <row r="26" spans="1:10">
      <c r="I26" s="2">
        <v>60</v>
      </c>
      <c r="J26" s="2" t="s">
        <v>113</v>
      </c>
    </row>
    <row r="27" spans="1:10">
      <c r="I27" s="2">
        <v>65</v>
      </c>
      <c r="J27" s="2" t="s">
        <v>114</v>
      </c>
    </row>
  </sheetData>
  <sheetProtection sheet="1" objects="1" scenarios="1"/>
  <phoneticPr fontId="2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27"/>
  <sheetViews>
    <sheetView workbookViewId="0">
      <selection activeCell="T24" sqref="T24"/>
    </sheetView>
  </sheetViews>
  <sheetFormatPr defaultColWidth="11.140625" defaultRowHeight="12"/>
  <cols>
    <col min="1" max="27" width="4.7109375" customWidth="1"/>
    <col min="28" max="94" width="5.42578125" customWidth="1"/>
    <col min="95" max="116" width="5.28515625" customWidth="1"/>
  </cols>
  <sheetData>
    <row r="1" spans="1:27">
      <c r="A1" t="s">
        <v>27</v>
      </c>
    </row>
    <row r="2" spans="1:27">
      <c r="A2">
        <v>4</v>
      </c>
      <c r="B2">
        <v>5</v>
      </c>
      <c r="C2">
        <v>6</v>
      </c>
      <c r="D2">
        <v>7</v>
      </c>
      <c r="E2">
        <v>8</v>
      </c>
      <c r="F2">
        <v>9</v>
      </c>
      <c r="G2">
        <v>10</v>
      </c>
      <c r="H2">
        <v>11</v>
      </c>
      <c r="I2">
        <v>12</v>
      </c>
      <c r="J2">
        <v>13</v>
      </c>
      <c r="K2">
        <v>14</v>
      </c>
      <c r="L2">
        <v>15</v>
      </c>
      <c r="M2">
        <v>16</v>
      </c>
      <c r="N2">
        <v>17</v>
      </c>
      <c r="O2">
        <v>18</v>
      </c>
      <c r="P2">
        <v>19</v>
      </c>
      <c r="Q2">
        <v>20</v>
      </c>
      <c r="R2">
        <v>25</v>
      </c>
      <c r="S2">
        <v>30</v>
      </c>
      <c r="T2">
        <v>35</v>
      </c>
      <c r="U2">
        <v>40</v>
      </c>
      <c r="V2">
        <v>45</v>
      </c>
      <c r="W2">
        <v>50</v>
      </c>
      <c r="X2">
        <v>55</v>
      </c>
      <c r="Y2">
        <v>60</v>
      </c>
      <c r="Z2">
        <v>65</v>
      </c>
      <c r="AA2" t="s">
        <v>21</v>
      </c>
    </row>
    <row r="3" spans="1:27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</row>
    <row r="4" spans="1:27">
      <c r="A4">
        <v>64</v>
      </c>
      <c r="B4">
        <v>76</v>
      </c>
      <c r="C4">
        <v>86</v>
      </c>
      <c r="D4">
        <v>107</v>
      </c>
      <c r="E4">
        <v>118</v>
      </c>
      <c r="F4">
        <v>130</v>
      </c>
      <c r="G4">
        <v>138</v>
      </c>
      <c r="H4">
        <v>146</v>
      </c>
      <c r="I4">
        <v>154</v>
      </c>
      <c r="J4">
        <v>169</v>
      </c>
      <c r="K4">
        <v>176</v>
      </c>
      <c r="L4">
        <v>196</v>
      </c>
      <c r="M4">
        <v>200</v>
      </c>
      <c r="N4">
        <v>209</v>
      </c>
      <c r="O4">
        <v>208</v>
      </c>
      <c r="P4">
        <v>207</v>
      </c>
      <c r="Q4">
        <v>204</v>
      </c>
      <c r="R4">
        <v>198</v>
      </c>
      <c r="S4">
        <v>192</v>
      </c>
      <c r="T4">
        <v>185</v>
      </c>
      <c r="U4">
        <v>172</v>
      </c>
      <c r="V4">
        <v>158</v>
      </c>
      <c r="W4">
        <v>148</v>
      </c>
      <c r="X4">
        <v>129</v>
      </c>
      <c r="Y4">
        <v>113</v>
      </c>
      <c r="Z4">
        <v>105</v>
      </c>
      <c r="AA4">
        <v>1</v>
      </c>
    </row>
    <row r="5" spans="1:27">
      <c r="A5">
        <v>73</v>
      </c>
      <c r="B5">
        <v>83</v>
      </c>
      <c r="C5">
        <v>93</v>
      </c>
      <c r="D5">
        <v>114</v>
      </c>
      <c r="E5">
        <v>125</v>
      </c>
      <c r="F5">
        <v>136</v>
      </c>
      <c r="G5">
        <v>145</v>
      </c>
      <c r="H5">
        <v>153</v>
      </c>
      <c r="I5">
        <v>162</v>
      </c>
      <c r="J5">
        <v>177</v>
      </c>
      <c r="K5">
        <v>185</v>
      </c>
      <c r="L5">
        <v>204</v>
      </c>
      <c r="M5">
        <v>208</v>
      </c>
      <c r="N5">
        <v>216</v>
      </c>
      <c r="O5">
        <v>214</v>
      </c>
      <c r="P5">
        <v>213</v>
      </c>
      <c r="Q5">
        <v>210</v>
      </c>
      <c r="R5">
        <v>202</v>
      </c>
      <c r="S5">
        <v>197</v>
      </c>
      <c r="T5">
        <v>190</v>
      </c>
      <c r="U5">
        <v>182</v>
      </c>
      <c r="V5">
        <v>167</v>
      </c>
      <c r="W5">
        <v>158</v>
      </c>
      <c r="X5">
        <v>140</v>
      </c>
      <c r="Y5">
        <v>124</v>
      </c>
      <c r="Z5">
        <v>116</v>
      </c>
      <c r="AA5">
        <v>2</v>
      </c>
    </row>
    <row r="6" spans="1:27">
      <c r="A6">
        <v>81</v>
      </c>
      <c r="B6">
        <v>90</v>
      </c>
      <c r="C6">
        <v>101</v>
      </c>
      <c r="D6">
        <v>121</v>
      </c>
      <c r="E6">
        <v>132</v>
      </c>
      <c r="F6">
        <v>143</v>
      </c>
      <c r="G6">
        <v>151</v>
      </c>
      <c r="H6">
        <v>160</v>
      </c>
      <c r="I6">
        <v>169</v>
      </c>
      <c r="J6">
        <v>185</v>
      </c>
      <c r="K6">
        <v>194</v>
      </c>
      <c r="L6">
        <v>211</v>
      </c>
      <c r="M6">
        <v>216</v>
      </c>
      <c r="N6">
        <v>223</v>
      </c>
      <c r="O6">
        <v>221</v>
      </c>
      <c r="P6">
        <v>220</v>
      </c>
      <c r="Q6">
        <v>217</v>
      </c>
      <c r="R6">
        <v>209</v>
      </c>
      <c r="S6">
        <v>202</v>
      </c>
      <c r="T6">
        <v>197</v>
      </c>
      <c r="U6">
        <v>190</v>
      </c>
      <c r="V6">
        <v>177</v>
      </c>
      <c r="W6">
        <v>168</v>
      </c>
      <c r="X6">
        <v>152</v>
      </c>
      <c r="Y6">
        <v>134</v>
      </c>
      <c r="Z6">
        <v>127</v>
      </c>
      <c r="AA6">
        <v>3</v>
      </c>
    </row>
    <row r="7" spans="1:27">
      <c r="A7">
        <v>89</v>
      </c>
      <c r="B7">
        <v>96</v>
      </c>
      <c r="C7">
        <v>108</v>
      </c>
      <c r="D7">
        <v>128</v>
      </c>
      <c r="E7">
        <v>139</v>
      </c>
      <c r="F7">
        <v>149</v>
      </c>
      <c r="G7">
        <v>158</v>
      </c>
      <c r="H7">
        <v>167</v>
      </c>
      <c r="I7">
        <v>177</v>
      </c>
      <c r="J7">
        <v>194</v>
      </c>
      <c r="K7">
        <v>203</v>
      </c>
      <c r="L7">
        <v>219</v>
      </c>
      <c r="M7">
        <v>223</v>
      </c>
      <c r="N7">
        <v>231</v>
      </c>
      <c r="O7">
        <v>228</v>
      </c>
      <c r="P7">
        <v>227</v>
      </c>
      <c r="Q7">
        <v>224</v>
      </c>
      <c r="R7">
        <v>216</v>
      </c>
      <c r="S7">
        <v>210</v>
      </c>
      <c r="T7">
        <v>205</v>
      </c>
      <c r="U7">
        <v>198</v>
      </c>
      <c r="V7">
        <v>186</v>
      </c>
      <c r="W7">
        <v>178</v>
      </c>
      <c r="X7">
        <v>164</v>
      </c>
      <c r="Y7">
        <v>145</v>
      </c>
      <c r="Z7">
        <v>137</v>
      </c>
      <c r="AA7">
        <v>4</v>
      </c>
    </row>
    <row r="8" spans="1:27">
      <c r="A8">
        <v>97</v>
      </c>
      <c r="B8">
        <v>103</v>
      </c>
      <c r="C8">
        <v>116</v>
      </c>
      <c r="D8">
        <v>136</v>
      </c>
      <c r="E8">
        <v>146</v>
      </c>
      <c r="F8">
        <v>156</v>
      </c>
      <c r="G8">
        <v>164</v>
      </c>
      <c r="H8">
        <v>174</v>
      </c>
      <c r="I8">
        <v>184</v>
      </c>
      <c r="J8">
        <v>202</v>
      </c>
      <c r="K8">
        <v>212</v>
      </c>
      <c r="L8">
        <v>226</v>
      </c>
      <c r="M8">
        <v>231</v>
      </c>
      <c r="N8" s="42">
        <v>238</v>
      </c>
      <c r="O8">
        <v>235</v>
      </c>
      <c r="P8">
        <v>234</v>
      </c>
      <c r="Q8">
        <v>230</v>
      </c>
      <c r="R8">
        <v>221</v>
      </c>
      <c r="S8">
        <v>214</v>
      </c>
      <c r="T8">
        <v>209</v>
      </c>
      <c r="U8">
        <v>203</v>
      </c>
      <c r="V8">
        <v>196</v>
      </c>
      <c r="W8">
        <v>188</v>
      </c>
      <c r="X8">
        <v>175</v>
      </c>
      <c r="Y8">
        <v>156</v>
      </c>
      <c r="Z8" s="42">
        <v>148</v>
      </c>
      <c r="AA8">
        <v>5</v>
      </c>
    </row>
    <row r="9" spans="1:27">
      <c r="A9">
        <v>104</v>
      </c>
      <c r="B9">
        <v>110</v>
      </c>
      <c r="C9">
        <v>123</v>
      </c>
      <c r="D9">
        <v>143</v>
      </c>
      <c r="E9">
        <v>152</v>
      </c>
      <c r="F9">
        <v>163</v>
      </c>
      <c r="G9">
        <v>171</v>
      </c>
      <c r="H9">
        <v>181</v>
      </c>
      <c r="I9">
        <v>192</v>
      </c>
      <c r="J9">
        <v>210</v>
      </c>
      <c r="K9">
        <v>221</v>
      </c>
      <c r="L9">
        <v>234</v>
      </c>
      <c r="M9">
        <v>239</v>
      </c>
      <c r="N9">
        <v>245</v>
      </c>
      <c r="O9">
        <v>242</v>
      </c>
      <c r="P9">
        <v>241</v>
      </c>
      <c r="Q9">
        <v>238</v>
      </c>
      <c r="R9">
        <v>234</v>
      </c>
      <c r="S9">
        <v>225</v>
      </c>
      <c r="T9">
        <v>220</v>
      </c>
      <c r="U9">
        <v>213</v>
      </c>
      <c r="V9">
        <v>206</v>
      </c>
      <c r="W9">
        <v>198</v>
      </c>
      <c r="X9">
        <v>187</v>
      </c>
      <c r="Y9">
        <v>167</v>
      </c>
      <c r="Z9">
        <v>159</v>
      </c>
      <c r="AA9">
        <v>6</v>
      </c>
    </row>
    <row r="10" spans="1:27">
      <c r="A10">
        <v>111</v>
      </c>
      <c r="B10">
        <v>117</v>
      </c>
      <c r="C10">
        <v>131</v>
      </c>
      <c r="D10">
        <v>150</v>
      </c>
      <c r="E10">
        <v>159</v>
      </c>
      <c r="F10">
        <v>169</v>
      </c>
      <c r="G10">
        <v>177</v>
      </c>
      <c r="H10">
        <v>188</v>
      </c>
      <c r="I10">
        <v>199</v>
      </c>
      <c r="J10">
        <v>218</v>
      </c>
      <c r="K10">
        <v>230</v>
      </c>
      <c r="L10">
        <v>241</v>
      </c>
      <c r="M10">
        <v>246</v>
      </c>
      <c r="N10">
        <v>252</v>
      </c>
      <c r="O10">
        <v>249</v>
      </c>
      <c r="P10">
        <v>248</v>
      </c>
      <c r="Q10">
        <v>245</v>
      </c>
      <c r="R10">
        <v>242</v>
      </c>
      <c r="S10">
        <v>237</v>
      </c>
      <c r="T10">
        <v>231</v>
      </c>
      <c r="U10">
        <v>223</v>
      </c>
      <c r="V10">
        <v>215</v>
      </c>
      <c r="W10">
        <v>208</v>
      </c>
      <c r="X10">
        <v>198</v>
      </c>
      <c r="Y10">
        <v>178</v>
      </c>
      <c r="Z10">
        <v>170</v>
      </c>
      <c r="AA10">
        <v>7</v>
      </c>
    </row>
    <row r="11" spans="1:27">
      <c r="A11">
        <v>118</v>
      </c>
      <c r="B11">
        <v>124</v>
      </c>
      <c r="C11">
        <v>138</v>
      </c>
      <c r="D11">
        <v>157</v>
      </c>
      <c r="E11">
        <v>166</v>
      </c>
      <c r="F11">
        <v>176</v>
      </c>
      <c r="G11">
        <v>184</v>
      </c>
      <c r="H11">
        <v>195</v>
      </c>
      <c r="I11">
        <v>207</v>
      </c>
      <c r="J11">
        <v>226</v>
      </c>
      <c r="K11">
        <v>240</v>
      </c>
      <c r="L11">
        <v>249</v>
      </c>
      <c r="M11">
        <v>254</v>
      </c>
      <c r="N11">
        <v>260</v>
      </c>
      <c r="O11">
        <v>256</v>
      </c>
      <c r="P11">
        <v>255</v>
      </c>
      <c r="Q11">
        <v>252</v>
      </c>
      <c r="R11">
        <v>250</v>
      </c>
      <c r="S11">
        <v>247</v>
      </c>
      <c r="T11">
        <v>242</v>
      </c>
      <c r="U11">
        <v>233</v>
      </c>
      <c r="V11">
        <v>225</v>
      </c>
      <c r="W11">
        <v>218</v>
      </c>
      <c r="X11">
        <v>210</v>
      </c>
      <c r="Y11">
        <v>189</v>
      </c>
      <c r="Z11">
        <v>181</v>
      </c>
      <c r="AA11">
        <v>8</v>
      </c>
    </row>
    <row r="12" spans="1:27">
      <c r="A12">
        <v>125</v>
      </c>
      <c r="B12">
        <v>131</v>
      </c>
      <c r="C12">
        <v>146</v>
      </c>
      <c r="D12">
        <v>165</v>
      </c>
      <c r="E12">
        <v>173</v>
      </c>
      <c r="F12">
        <v>182</v>
      </c>
      <c r="G12">
        <v>190</v>
      </c>
      <c r="H12">
        <v>202</v>
      </c>
      <c r="I12">
        <v>214</v>
      </c>
      <c r="J12">
        <v>234</v>
      </c>
      <c r="K12">
        <v>249</v>
      </c>
      <c r="L12">
        <v>256</v>
      </c>
      <c r="M12">
        <v>262</v>
      </c>
      <c r="N12">
        <v>267</v>
      </c>
      <c r="O12">
        <v>262</v>
      </c>
      <c r="P12">
        <v>261</v>
      </c>
      <c r="Q12">
        <v>258</v>
      </c>
      <c r="R12">
        <v>255</v>
      </c>
      <c r="S12">
        <v>252</v>
      </c>
      <c r="T12">
        <v>251</v>
      </c>
      <c r="U12">
        <v>243</v>
      </c>
      <c r="V12">
        <v>234</v>
      </c>
      <c r="W12">
        <v>228</v>
      </c>
      <c r="X12">
        <v>222</v>
      </c>
      <c r="Y12">
        <v>199</v>
      </c>
      <c r="Z12">
        <v>191</v>
      </c>
      <c r="AA12">
        <v>9</v>
      </c>
    </row>
    <row r="13" spans="1:27">
      <c r="A13">
        <v>133</v>
      </c>
      <c r="B13">
        <v>140</v>
      </c>
      <c r="C13">
        <v>153</v>
      </c>
      <c r="D13">
        <v>172</v>
      </c>
      <c r="E13">
        <v>180</v>
      </c>
      <c r="F13">
        <v>189</v>
      </c>
      <c r="G13">
        <v>197</v>
      </c>
      <c r="H13">
        <v>209</v>
      </c>
      <c r="I13">
        <v>222</v>
      </c>
      <c r="J13">
        <v>242</v>
      </c>
      <c r="K13">
        <v>258</v>
      </c>
      <c r="L13">
        <v>264</v>
      </c>
      <c r="M13">
        <v>270</v>
      </c>
      <c r="N13">
        <v>274</v>
      </c>
      <c r="O13">
        <v>269</v>
      </c>
      <c r="P13">
        <v>268</v>
      </c>
      <c r="Q13">
        <v>265</v>
      </c>
      <c r="R13">
        <v>262</v>
      </c>
      <c r="S13">
        <v>259</v>
      </c>
      <c r="T13">
        <v>257</v>
      </c>
      <c r="U13">
        <v>253</v>
      </c>
      <c r="V13">
        <v>244</v>
      </c>
      <c r="W13">
        <v>238</v>
      </c>
      <c r="X13">
        <v>231</v>
      </c>
      <c r="Y13">
        <v>210</v>
      </c>
      <c r="Z13">
        <v>202</v>
      </c>
      <c r="AA13">
        <v>10</v>
      </c>
    </row>
    <row r="15" spans="1:27">
      <c r="A15" t="s">
        <v>28</v>
      </c>
    </row>
    <row r="16" spans="1:27">
      <c r="A16">
        <v>4</v>
      </c>
      <c r="B16">
        <v>5</v>
      </c>
      <c r="C16">
        <v>6</v>
      </c>
      <c r="D16">
        <v>7</v>
      </c>
      <c r="E16">
        <v>8</v>
      </c>
      <c r="F16">
        <v>9</v>
      </c>
      <c r="G16">
        <v>10</v>
      </c>
      <c r="H16">
        <v>11</v>
      </c>
      <c r="I16">
        <v>12</v>
      </c>
      <c r="J16">
        <v>13</v>
      </c>
      <c r="K16">
        <v>14</v>
      </c>
      <c r="L16">
        <v>15</v>
      </c>
      <c r="M16">
        <v>16</v>
      </c>
      <c r="N16">
        <v>17</v>
      </c>
      <c r="O16">
        <v>18</v>
      </c>
      <c r="P16">
        <v>19</v>
      </c>
      <c r="Q16">
        <v>20</v>
      </c>
      <c r="R16">
        <v>25</v>
      </c>
      <c r="S16">
        <v>30</v>
      </c>
      <c r="T16">
        <v>35</v>
      </c>
      <c r="U16">
        <v>40</v>
      </c>
      <c r="V16">
        <v>45</v>
      </c>
      <c r="W16">
        <v>50</v>
      </c>
      <c r="X16">
        <v>55</v>
      </c>
      <c r="Y16">
        <v>60</v>
      </c>
      <c r="Z16">
        <v>65</v>
      </c>
      <c r="AA16" t="s">
        <v>21</v>
      </c>
    </row>
    <row r="17" spans="1:27">
      <c r="A17">
        <v>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</row>
    <row r="18" spans="1:27">
      <c r="A18">
        <v>61</v>
      </c>
      <c r="B18">
        <v>71</v>
      </c>
      <c r="C18">
        <v>79</v>
      </c>
      <c r="D18">
        <v>90</v>
      </c>
      <c r="E18">
        <v>105</v>
      </c>
      <c r="F18">
        <v>118</v>
      </c>
      <c r="G18">
        <v>128</v>
      </c>
      <c r="H18">
        <v>132</v>
      </c>
      <c r="I18">
        <v>144</v>
      </c>
      <c r="J18">
        <v>147</v>
      </c>
      <c r="K18">
        <v>152</v>
      </c>
      <c r="L18">
        <v>158</v>
      </c>
      <c r="M18">
        <v>161</v>
      </c>
      <c r="N18">
        <v>156</v>
      </c>
      <c r="O18">
        <v>153</v>
      </c>
      <c r="P18">
        <v>150</v>
      </c>
      <c r="Q18">
        <v>139</v>
      </c>
      <c r="R18">
        <v>138</v>
      </c>
      <c r="S18">
        <v>135</v>
      </c>
      <c r="T18">
        <v>129</v>
      </c>
      <c r="U18">
        <v>121</v>
      </c>
      <c r="V18">
        <v>115</v>
      </c>
      <c r="W18">
        <v>104</v>
      </c>
      <c r="X18">
        <v>82</v>
      </c>
      <c r="Y18">
        <v>77</v>
      </c>
      <c r="Z18">
        <v>64</v>
      </c>
      <c r="AA18">
        <v>1</v>
      </c>
    </row>
    <row r="19" spans="1:27">
      <c r="A19">
        <v>68</v>
      </c>
      <c r="B19">
        <v>77</v>
      </c>
      <c r="C19">
        <v>86</v>
      </c>
      <c r="D19">
        <v>98</v>
      </c>
      <c r="E19">
        <v>112</v>
      </c>
      <c r="F19">
        <v>125</v>
      </c>
      <c r="G19">
        <v>135</v>
      </c>
      <c r="H19">
        <v>140</v>
      </c>
      <c r="I19">
        <v>151</v>
      </c>
      <c r="J19">
        <v>154</v>
      </c>
      <c r="K19">
        <v>159</v>
      </c>
      <c r="L19">
        <v>164</v>
      </c>
      <c r="M19">
        <v>167</v>
      </c>
      <c r="N19">
        <v>162</v>
      </c>
      <c r="O19">
        <v>160</v>
      </c>
      <c r="P19">
        <v>158</v>
      </c>
      <c r="Q19">
        <v>148</v>
      </c>
      <c r="R19">
        <v>147</v>
      </c>
      <c r="S19">
        <v>142</v>
      </c>
      <c r="T19">
        <v>137</v>
      </c>
      <c r="U19">
        <v>129</v>
      </c>
      <c r="V19">
        <v>123</v>
      </c>
      <c r="W19">
        <v>113</v>
      </c>
      <c r="X19">
        <v>91</v>
      </c>
      <c r="Y19">
        <v>86</v>
      </c>
      <c r="Z19">
        <v>73</v>
      </c>
      <c r="AA19">
        <v>2</v>
      </c>
    </row>
    <row r="20" spans="1:27">
      <c r="A20">
        <v>75</v>
      </c>
      <c r="B20">
        <v>84</v>
      </c>
      <c r="C20">
        <v>92</v>
      </c>
      <c r="D20">
        <v>106</v>
      </c>
      <c r="E20">
        <v>120</v>
      </c>
      <c r="F20">
        <v>132</v>
      </c>
      <c r="G20">
        <v>142</v>
      </c>
      <c r="H20">
        <v>148</v>
      </c>
      <c r="I20">
        <v>158</v>
      </c>
      <c r="J20">
        <v>161</v>
      </c>
      <c r="K20">
        <v>166</v>
      </c>
      <c r="L20">
        <v>171</v>
      </c>
      <c r="M20">
        <v>174</v>
      </c>
      <c r="N20">
        <v>169</v>
      </c>
      <c r="O20">
        <v>167</v>
      </c>
      <c r="P20">
        <v>166</v>
      </c>
      <c r="Q20">
        <v>157</v>
      </c>
      <c r="R20">
        <v>156</v>
      </c>
      <c r="S20">
        <v>150</v>
      </c>
      <c r="T20">
        <v>144</v>
      </c>
      <c r="U20">
        <v>137</v>
      </c>
      <c r="V20">
        <v>131</v>
      </c>
      <c r="W20">
        <v>121</v>
      </c>
      <c r="X20">
        <v>101</v>
      </c>
      <c r="Y20">
        <v>94</v>
      </c>
      <c r="Z20">
        <v>83</v>
      </c>
      <c r="AA20">
        <v>3</v>
      </c>
    </row>
    <row r="21" spans="1:27">
      <c r="A21">
        <v>82</v>
      </c>
      <c r="B21">
        <v>90</v>
      </c>
      <c r="C21">
        <v>99</v>
      </c>
      <c r="D21">
        <v>114</v>
      </c>
      <c r="E21">
        <v>127</v>
      </c>
      <c r="F21">
        <v>139</v>
      </c>
      <c r="G21">
        <v>149</v>
      </c>
      <c r="H21">
        <v>155</v>
      </c>
      <c r="I21">
        <v>165</v>
      </c>
      <c r="J21">
        <v>168</v>
      </c>
      <c r="K21">
        <v>173</v>
      </c>
      <c r="L21">
        <v>178</v>
      </c>
      <c r="M21">
        <v>181</v>
      </c>
      <c r="N21">
        <v>176</v>
      </c>
      <c r="O21">
        <v>175</v>
      </c>
      <c r="P21">
        <v>174</v>
      </c>
      <c r="Q21">
        <v>166</v>
      </c>
      <c r="R21">
        <v>165</v>
      </c>
      <c r="S21">
        <v>157</v>
      </c>
      <c r="T21">
        <v>152</v>
      </c>
      <c r="U21">
        <v>146</v>
      </c>
      <c r="V21">
        <v>139</v>
      </c>
      <c r="W21">
        <v>130</v>
      </c>
      <c r="X21">
        <v>111</v>
      </c>
      <c r="Y21">
        <v>102</v>
      </c>
      <c r="Z21">
        <v>92</v>
      </c>
      <c r="AA21">
        <v>4</v>
      </c>
    </row>
    <row r="22" spans="1:27">
      <c r="A22">
        <v>88</v>
      </c>
      <c r="B22">
        <v>96</v>
      </c>
      <c r="C22">
        <v>105</v>
      </c>
      <c r="D22">
        <v>121</v>
      </c>
      <c r="E22">
        <v>135</v>
      </c>
      <c r="F22">
        <v>146</v>
      </c>
      <c r="G22">
        <v>156</v>
      </c>
      <c r="H22">
        <v>163</v>
      </c>
      <c r="I22">
        <v>172</v>
      </c>
      <c r="J22">
        <v>175</v>
      </c>
      <c r="K22">
        <v>180</v>
      </c>
      <c r="L22">
        <v>185</v>
      </c>
      <c r="M22">
        <v>188</v>
      </c>
      <c r="N22">
        <v>184</v>
      </c>
      <c r="O22">
        <v>183</v>
      </c>
      <c r="P22">
        <v>182</v>
      </c>
      <c r="Q22">
        <v>175</v>
      </c>
      <c r="R22">
        <v>174</v>
      </c>
      <c r="S22">
        <v>164</v>
      </c>
      <c r="T22">
        <v>160</v>
      </c>
      <c r="U22">
        <v>154</v>
      </c>
      <c r="V22">
        <v>147</v>
      </c>
      <c r="W22">
        <v>138</v>
      </c>
      <c r="X22">
        <v>121</v>
      </c>
      <c r="Y22">
        <v>110</v>
      </c>
      <c r="Z22">
        <v>101</v>
      </c>
      <c r="AA22">
        <v>5</v>
      </c>
    </row>
    <row r="23" spans="1:27">
      <c r="A23">
        <v>95</v>
      </c>
      <c r="B23">
        <v>102</v>
      </c>
      <c r="C23">
        <v>112</v>
      </c>
      <c r="D23">
        <v>129</v>
      </c>
      <c r="E23">
        <v>142</v>
      </c>
      <c r="F23">
        <v>153</v>
      </c>
      <c r="G23">
        <v>163</v>
      </c>
      <c r="H23">
        <v>171</v>
      </c>
      <c r="I23">
        <v>179</v>
      </c>
      <c r="J23">
        <v>183</v>
      </c>
      <c r="K23">
        <v>189</v>
      </c>
      <c r="L23">
        <v>194</v>
      </c>
      <c r="M23">
        <v>197</v>
      </c>
      <c r="N23">
        <v>192</v>
      </c>
      <c r="O23">
        <v>191</v>
      </c>
      <c r="P23">
        <v>190</v>
      </c>
      <c r="Q23">
        <v>183</v>
      </c>
      <c r="R23">
        <v>182</v>
      </c>
      <c r="S23">
        <v>172</v>
      </c>
      <c r="T23">
        <v>168</v>
      </c>
      <c r="U23">
        <v>162</v>
      </c>
      <c r="V23">
        <v>155</v>
      </c>
      <c r="W23">
        <v>146</v>
      </c>
      <c r="X23">
        <v>131</v>
      </c>
      <c r="Y23">
        <v>118</v>
      </c>
      <c r="Z23">
        <v>110</v>
      </c>
      <c r="AA23">
        <v>6</v>
      </c>
    </row>
    <row r="24" spans="1:27">
      <c r="A24">
        <v>102</v>
      </c>
      <c r="B24">
        <v>109</v>
      </c>
      <c r="C24">
        <v>118</v>
      </c>
      <c r="D24">
        <v>137</v>
      </c>
      <c r="E24">
        <v>150</v>
      </c>
      <c r="F24">
        <v>160</v>
      </c>
      <c r="G24">
        <v>170</v>
      </c>
      <c r="H24">
        <v>178</v>
      </c>
      <c r="I24">
        <v>186</v>
      </c>
      <c r="J24">
        <v>191</v>
      </c>
      <c r="K24">
        <v>197</v>
      </c>
      <c r="L24">
        <v>202</v>
      </c>
      <c r="M24">
        <v>205</v>
      </c>
      <c r="N24">
        <v>202</v>
      </c>
      <c r="O24">
        <v>200</v>
      </c>
      <c r="P24">
        <v>198</v>
      </c>
      <c r="Q24">
        <v>192</v>
      </c>
      <c r="R24">
        <v>191</v>
      </c>
      <c r="S24">
        <v>179</v>
      </c>
      <c r="T24">
        <v>176</v>
      </c>
      <c r="U24">
        <v>170</v>
      </c>
      <c r="V24">
        <v>163</v>
      </c>
      <c r="W24">
        <v>155</v>
      </c>
      <c r="X24">
        <v>141</v>
      </c>
      <c r="Y24">
        <v>126</v>
      </c>
      <c r="Z24">
        <v>119</v>
      </c>
      <c r="AA24">
        <v>7</v>
      </c>
    </row>
    <row r="25" spans="1:27">
      <c r="A25">
        <v>109</v>
      </c>
      <c r="B25">
        <v>115</v>
      </c>
      <c r="C25">
        <v>125</v>
      </c>
      <c r="D25">
        <v>145</v>
      </c>
      <c r="E25">
        <v>157</v>
      </c>
      <c r="F25">
        <v>167</v>
      </c>
      <c r="G25">
        <v>177</v>
      </c>
      <c r="H25">
        <v>186</v>
      </c>
      <c r="I25">
        <v>193</v>
      </c>
      <c r="J25">
        <v>199</v>
      </c>
      <c r="K25">
        <v>206</v>
      </c>
      <c r="L25">
        <v>211</v>
      </c>
      <c r="M25">
        <v>214</v>
      </c>
      <c r="N25">
        <v>210</v>
      </c>
      <c r="O25">
        <v>208</v>
      </c>
      <c r="P25">
        <v>206</v>
      </c>
      <c r="Q25">
        <v>201</v>
      </c>
      <c r="R25">
        <v>200</v>
      </c>
      <c r="S25">
        <v>186</v>
      </c>
      <c r="T25">
        <v>184</v>
      </c>
      <c r="U25">
        <v>179</v>
      </c>
      <c r="V25">
        <v>171</v>
      </c>
      <c r="W25">
        <v>163</v>
      </c>
      <c r="X25">
        <v>151</v>
      </c>
      <c r="Y25">
        <v>134</v>
      </c>
      <c r="Z25">
        <v>129</v>
      </c>
      <c r="AA25">
        <v>8</v>
      </c>
    </row>
    <row r="26" spans="1:27">
      <c r="A26">
        <v>115</v>
      </c>
      <c r="B26">
        <v>121</v>
      </c>
      <c r="C26">
        <v>131</v>
      </c>
      <c r="D26">
        <v>152</v>
      </c>
      <c r="E26">
        <v>165</v>
      </c>
      <c r="F26">
        <v>174</v>
      </c>
      <c r="G26">
        <v>184</v>
      </c>
      <c r="H26">
        <v>194</v>
      </c>
      <c r="I26">
        <v>201</v>
      </c>
      <c r="J26">
        <v>206</v>
      </c>
      <c r="K26">
        <v>215</v>
      </c>
      <c r="L26">
        <v>220</v>
      </c>
      <c r="M26">
        <v>223</v>
      </c>
      <c r="N26">
        <v>218</v>
      </c>
      <c r="O26">
        <v>216</v>
      </c>
      <c r="P26">
        <v>214</v>
      </c>
      <c r="Q26">
        <v>210</v>
      </c>
      <c r="R26">
        <v>209</v>
      </c>
      <c r="S26">
        <v>194</v>
      </c>
      <c r="T26">
        <v>191</v>
      </c>
      <c r="U26">
        <v>187</v>
      </c>
      <c r="V26">
        <v>180</v>
      </c>
      <c r="W26">
        <v>172</v>
      </c>
      <c r="X26">
        <v>161</v>
      </c>
      <c r="Y26">
        <v>143</v>
      </c>
      <c r="Z26">
        <v>138</v>
      </c>
      <c r="AA26">
        <v>9</v>
      </c>
    </row>
    <row r="27" spans="1:27">
      <c r="A27">
        <v>122</v>
      </c>
      <c r="B27">
        <v>128</v>
      </c>
      <c r="C27">
        <v>138</v>
      </c>
      <c r="D27">
        <v>160</v>
      </c>
      <c r="E27">
        <v>173</v>
      </c>
      <c r="F27">
        <v>181</v>
      </c>
      <c r="G27">
        <v>192</v>
      </c>
      <c r="H27">
        <v>201</v>
      </c>
      <c r="I27">
        <v>208</v>
      </c>
      <c r="J27">
        <v>214</v>
      </c>
      <c r="K27">
        <v>223</v>
      </c>
      <c r="L27">
        <v>228</v>
      </c>
      <c r="M27">
        <v>231</v>
      </c>
      <c r="N27">
        <v>226</v>
      </c>
      <c r="O27">
        <v>224</v>
      </c>
      <c r="P27">
        <v>222</v>
      </c>
      <c r="Q27">
        <v>219</v>
      </c>
      <c r="R27">
        <v>215</v>
      </c>
      <c r="S27">
        <v>204</v>
      </c>
      <c r="T27">
        <v>199</v>
      </c>
      <c r="U27">
        <v>195</v>
      </c>
      <c r="V27">
        <v>188</v>
      </c>
      <c r="W27">
        <v>180</v>
      </c>
      <c r="X27">
        <v>171</v>
      </c>
      <c r="Y27">
        <v>151</v>
      </c>
      <c r="Z27">
        <v>147</v>
      </c>
      <c r="AA27">
        <v>10</v>
      </c>
    </row>
  </sheetData>
  <sheetProtection sheet="1"/>
  <phoneticPr fontId="2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16</vt:i4>
      </vt:variant>
    </vt:vector>
  </HeadingPairs>
  <TitlesOfParts>
    <vt:vector size="29" baseType="lpstr">
      <vt:lpstr>測定結果入力表</vt:lpstr>
      <vt:lpstr>個人票</vt:lpstr>
      <vt:lpstr>人数表</vt:lpstr>
      <vt:lpstr>測定結果（入力例）</vt:lpstr>
      <vt:lpstr>個人票 (例)</vt:lpstr>
      <vt:lpstr>人数表 (例)</vt:lpstr>
      <vt:lpstr>測定結果 (手書き用)</vt:lpstr>
      <vt:lpstr>設定</vt:lpstr>
      <vt:lpstr>立得点表</vt:lpstr>
      <vt:lpstr>上得点表</vt:lpstr>
      <vt:lpstr>腕得点表</vt:lpstr>
      <vt:lpstr>往得点表</vt:lpstr>
      <vt:lpstr>五得点表</vt:lpstr>
      <vt:lpstr>個人票!Print_Area</vt:lpstr>
      <vt:lpstr>'個人票 (例)'!Print_Area</vt:lpstr>
      <vt:lpstr>人数表!Print_Area</vt:lpstr>
      <vt:lpstr>'人数表 (例)'!Print_Area</vt:lpstr>
      <vt:lpstr>'測定結果 (手書き用)'!Print_Area</vt:lpstr>
      <vt:lpstr>'測定結果（入力例）'!Print_Area</vt:lpstr>
      <vt:lpstr>測定結果入力表!Print_Area</vt:lpstr>
      <vt:lpstr>'測定結果 (手書き用)'!Print_Titles</vt:lpstr>
      <vt:lpstr>'測定結果（入力例）'!Print_Titles</vt:lpstr>
      <vt:lpstr>測定結果入力表!Print_Titles</vt:lpstr>
      <vt:lpstr>'測定結果 (手書き用)'!記録表</vt:lpstr>
      <vt:lpstr>'測定結果（入力例）'!記録表</vt:lpstr>
      <vt:lpstr>測定結果入力表!記録表</vt:lpstr>
      <vt:lpstr>年齢変換表</vt:lpstr>
      <vt:lpstr>判定表_４種目</vt:lpstr>
      <vt:lpstr>判定表_５種目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運適集計表　改良版その３</dc:title>
  <dc:creator>大沼良介</dc:creator>
  <dc:description>第９回スポーツ少年団指導者全国研究大会（2003/06/29)で配布されたものを改良　幼少年・壮年の４種目判定が可能　入力できる部分を制限</dc:description>
  <cp:lastModifiedBy>スポーツ協会 藤枝市</cp:lastModifiedBy>
  <cp:lastPrinted>2023-11-20T06:03:21Z</cp:lastPrinted>
  <dcterms:created xsi:type="dcterms:W3CDTF">1999-03-25T03:17:19Z</dcterms:created>
  <dcterms:modified xsi:type="dcterms:W3CDTF">2023-11-24T01:00:21Z</dcterms:modified>
</cp:coreProperties>
</file>